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45" windowWidth="11805" windowHeight="4665" activeTab="0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1'!$A$22:$D$27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<sst xmlns="http://schemas.openxmlformats.org/spreadsheetml/2006/main" count="541" uniqueCount="445">
  <si>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</si>
  <si>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</si>
  <si>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</si>
  <si>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</si>
  <si>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</si>
  <si>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</si>
  <si>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</si>
  <si>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</si>
  <si>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</si>
  <si>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</si>
  <si>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</si>
  <si>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</si>
  <si>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</si>
  <si>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</si>
  <si>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</si>
  <si>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</si>
  <si>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</si>
  <si>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</si>
  <si>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</si>
  <si>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</si>
  <si>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</si>
  <si>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</si>
  <si>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</si>
  <si>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</si>
  <si>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</si>
  <si>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</si>
  <si>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</si>
  <si>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</si>
  <si>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</si>
  <si>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</si>
  <si>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</si>
  <si>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</si>
  <si>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</si>
  <si>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</si>
  <si>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</si>
  <si>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</si>
  <si>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</si>
  <si>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</si>
  <si>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</si>
  <si>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</si>
  <si>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</si>
  <si>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</si>
  <si>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</si>
  <si>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</si>
  <si>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</si>
  <si>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</si>
  <si>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</si>
  <si>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</si>
  <si>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</si>
  <si>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</si>
  <si>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</si>
  <si>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</si>
  <si>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</si>
  <si>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</si>
  <si>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</si>
  <si>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</si>
  <si>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</si>
  <si>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</si>
  <si>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</si>
  <si>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</si>
  <si>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</si>
  <si>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</si>
  <si>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</si>
  <si>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</si>
  <si>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</si>
  <si>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</si>
  <si>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</si>
  <si>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</si>
  <si>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</si>
  <si>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</si>
  <si>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</si>
  <si>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</si>
  <si>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18210604011021000110</t>
  </si>
  <si>
    <t>18210604012021000110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</si>
  <si>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</si>
  <si>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</si>
  <si>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</si>
  <si>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</si>
  <si>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</si>
  <si>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</si>
  <si>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</si>
  <si>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</si>
  <si>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</si>
  <si>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</si>
  <si>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</si>
  <si>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</si>
  <si>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</si>
  <si>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</si>
  <si>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</si>
  <si>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</si>
  <si>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</si>
  <si>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</si>
  <si>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</si>
  <si>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</si>
  <si>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</si>
  <si>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</si>
  <si>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</si>
  <si>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</si>
  <si>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</si>
  <si>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</si>
  <si>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</si>
  <si>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</si>
  <si>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</si>
  <si>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</si>
  <si>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</si>
  <si>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</si>
  <si>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</si>
  <si>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</si>
  <si>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</si>
  <si>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</si>
  <si>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</si>
  <si>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</si>
  <si>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</si>
  <si>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</si>
  <si>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019</t>
  </si>
  <si>
    <t>021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</si>
  <si>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</si>
  <si>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</si>
  <si>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</si>
  <si>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</si>
  <si>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</si>
  <si>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</si>
  <si>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</si>
  <si>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</si>
  <si>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</si>
  <si>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</si>
  <si>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</si>
  <si>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</si>
  <si>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037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</si>
  <si>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</si>
  <si>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</si>
  <si>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</si>
  <si>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</si>
  <si>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</si>
  <si>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</si>
  <si>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</si>
  <si>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</si>
  <si>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</si>
  <si>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</si>
  <si>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</si>
  <si>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</si>
  <si>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</si>
  <si>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</si>
  <si>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</si>
  <si>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</si>
  <si>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</si>
  <si>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</si>
  <si>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</si>
  <si>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</si>
  <si>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</si>
  <si>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</si>
  <si>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</si>
  <si>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239</t>
  </si>
  <si>
    <t>244</t>
  </si>
  <si>
    <t>247</t>
  </si>
  <si>
    <t>249</t>
  </si>
  <si>
    <t>250</t>
  </si>
  <si>
    <t>252</t>
  </si>
  <si>
    <t>253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</si>
  <si>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</si>
  <si>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</si>
  <si>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</si>
  <si>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</si>
  <si>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</si>
  <si>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</si>
  <si>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</si>
  <si>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</si>
  <si>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</si>
  <si>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</si>
  <si>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</si>
  <si>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</si>
  <si>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</si>
  <si>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</si>
  <si>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</si>
  <si>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</si>
  <si>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</si>
  <si>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001 0104 22 3 0012 121 211 </t>
  </si>
  <si>
    <t xml:space="preserve">001 0104 22 3 0012 121 213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</si>
  <si>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</si>
  <si>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</si>
  <si>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</si>
  <si>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</si>
  <si>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</si>
  <si>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</si>
  <si>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</si>
  <si>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</si>
  <si>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</si>
  <si>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</si>
  <si>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</si>
  <si>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</si>
  <si>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</si>
  <si>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</si>
  <si>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001 0203 23 9 0018 244 340 </t>
  </si>
  <si>
    <t xml:space="preserve">001 0309 23 9 0309 244 310 </t>
  </si>
  <si>
    <t xml:space="preserve">001 1202 23 9 0116 621 241 </t>
  </si>
  <si>
    <t xml:space="preserve">001 1105 23 9 0707 244 290 </t>
  </si>
  <si>
    <t xml:space="preserve">001 1003 23 9 0101 321 262 </t>
  </si>
  <si>
    <t xml:space="preserve">001 0801 23 9 0116 621 241 </t>
  </si>
  <si>
    <t xml:space="preserve">001 0801 23 9 0019 540 251 </t>
  </si>
  <si>
    <t xml:space="preserve">001 0503 23 9 0513 244 310 </t>
  </si>
  <si>
    <t xml:space="preserve">001 0503 23 9 0513 244 224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</si>
  <si>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</si>
  <si>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</si>
  <si>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</si>
  <si>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</si>
  <si>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</si>
  <si>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</si>
  <si>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</si>
  <si>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</si>
  <si>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</si>
  <si>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</si>
  <si>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</si>
  <si>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</si>
  <si>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</si>
  <si>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</si>
  <si>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</si>
  <si>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</si>
  <si>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</si>
  <si>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</si>
  <si>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</si>
  <si>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</si>
  <si>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</si>
  <si>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</si>
  <si>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</si>
  <si>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</si>
  <si>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</si>
  <si>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</si>
  <si>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</si>
  <si>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231</t>
  </si>
  <si>
    <t>240</t>
  </si>
  <si>
    <t>241</t>
  </si>
  <si>
    <t>242</t>
  </si>
  <si>
    <t>243</t>
  </si>
  <si>
    <t>246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</si>
  <si>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</si>
  <si>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</si>
  <si>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</si>
  <si>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</si>
  <si>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</si>
  <si>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</si>
  <si>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</si>
  <si>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</si>
  <si>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</si>
  <si>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</si>
  <si>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</si>
  <si>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</si>
  <si>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</si>
  <si>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</si>
  <si>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</si>
  <si>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</si>
  <si>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</si>
  <si>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</si>
  <si>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</si>
  <si>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</si>
  <si>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</si>
  <si>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</si>
  <si>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</si>
  <si>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</si>
  <si>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</si>
  <si>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</si>
  <si>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</si>
  <si>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</si>
  <si>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</si>
  <si>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</si>
  <si>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</si>
  <si>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</si>
  <si>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</si>
  <si>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</si>
  <si>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</si>
  <si>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278</t>
  </si>
  <si>
    <t>280</t>
  </si>
  <si>
    <t>281</t>
  </si>
  <si>
    <t>00111109045100000120</t>
  </si>
  <si>
    <t xml:space="preserve">001 0104 22 3 0014 000 000 </t>
  </si>
  <si>
    <t>по ОКТМО</t>
  </si>
  <si>
    <t>41612408</t>
  </si>
  <si>
    <t xml:space="preserve">002 0103  22 2 0014  244 221 </t>
  </si>
  <si>
    <t xml:space="preserve">002 0103  22 2 0014  244 310 </t>
  </si>
  <si>
    <t>285</t>
  </si>
  <si>
    <t>286</t>
  </si>
  <si>
    <t xml:space="preserve">002 0103  22 2 0014  244 226 </t>
  </si>
  <si>
    <t xml:space="preserve">001 0113 24 0 0024 244 310 </t>
  </si>
  <si>
    <t xml:space="preserve">001 0801 23 9 0116 622 241 </t>
  </si>
  <si>
    <t xml:space="preserve">001 0409 25 0 0025 244 225 </t>
  </si>
  <si>
    <t>217</t>
  </si>
  <si>
    <t>218</t>
  </si>
  <si>
    <t>219</t>
  </si>
  <si>
    <t>220</t>
  </si>
  <si>
    <t>221</t>
  </si>
  <si>
    <t>236</t>
  </si>
  <si>
    <t>228</t>
  </si>
  <si>
    <t>229</t>
  </si>
  <si>
    <t>284</t>
  </si>
  <si>
    <t xml:space="preserve"> </t>
  </si>
  <si>
    <t>282</t>
  </si>
  <si>
    <t>283</t>
  </si>
  <si>
    <t xml:space="preserve">002 0103  22 4 0012  121 211 </t>
  </si>
  <si>
    <t xml:space="preserve">002 0103  22 4 0012  121 213 </t>
  </si>
  <si>
    <t xml:space="preserve">001 0309 23 9 0309 244 225 </t>
  </si>
  <si>
    <t xml:space="preserve">001 0412 27 2 0227 244 226 </t>
  </si>
  <si>
    <t xml:space="preserve">001 0412 28 0 0000 000 000 </t>
  </si>
  <si>
    <t xml:space="preserve">001 0412 28 1 0128 244 226 </t>
  </si>
  <si>
    <t xml:space="preserve">001 0412 28 2 0228 244 226 </t>
  </si>
  <si>
    <t xml:space="preserve">001 0501 00 0 0000 000 000 </t>
  </si>
  <si>
    <t xml:space="preserve">001 0501 26 0 0000 000 000 </t>
  </si>
  <si>
    <t xml:space="preserve">001 0501 27 0 000 000 000 </t>
  </si>
  <si>
    <t xml:space="preserve">001 0501 27 1 0127 244 226 </t>
  </si>
  <si>
    <t xml:space="preserve">001 0501 27 1 0127 630 242 </t>
  </si>
  <si>
    <t xml:space="preserve">001 0502 27 2 0000 000 000 </t>
  </si>
  <si>
    <t xml:space="preserve">001 0502 27 2 0227 244 225 </t>
  </si>
  <si>
    <t xml:space="preserve">001 0502 27 2 0227  244 310  </t>
  </si>
  <si>
    <t xml:space="preserve">001 0502 27 2 0227  244 340  </t>
  </si>
  <si>
    <t xml:space="preserve">001 0502 27 2 0227  414 310  </t>
  </si>
  <si>
    <t>001 0503 29 0  0503 000 000</t>
  </si>
  <si>
    <t xml:space="preserve">001 0503 29 0 0503 244 223 </t>
  </si>
  <si>
    <t xml:space="preserve">001 0503 29 0 0503 244 225 </t>
  </si>
  <si>
    <t xml:space="preserve">001 0503 29 0 0503 244 340 </t>
  </si>
  <si>
    <t xml:space="preserve">001 0505 29 0 0115 611 241 </t>
  </si>
  <si>
    <t xml:space="preserve">001 1105 23 9 0707 244 340 </t>
  </si>
  <si>
    <t>245</t>
  </si>
  <si>
    <t>248</t>
  </si>
  <si>
    <t>450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</si>
  <si>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</si>
  <si>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00120204012100000151</t>
  </si>
  <si>
    <t>018</t>
  </si>
  <si>
    <t>020</t>
  </si>
  <si>
    <t>024</t>
  </si>
  <si>
    <t>18210102030012100110</t>
  </si>
  <si>
    <t>18210604012022100110</t>
  </si>
  <si>
    <t>18210604012024000110</t>
  </si>
  <si>
    <t>18210606043102100110</t>
  </si>
  <si>
    <t>18210606043101000110</t>
  </si>
  <si>
    <t>18210606033101000110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</si>
  <si>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</si>
  <si>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</si>
  <si>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Доходы от уплаты акцизов на автомобильный бензин,
подлежащие распределению между бюджетами субъектов  Российской Федерации и местными бюджетами с учетом
установленных дифференцированных нормативов
отчислений в местные бюджеты</t>
  </si>
  <si>
    <t xml:space="preserve">Доходы от уплаты акцизов на прямогонный бензин, Российской Федерации и местными бюджетами с учетом
установленных дифференцированных нормативов отчислений в местные бюджеты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</si>
  <si>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</si>
  <si>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(сумма платежа (перерасчеты, недоимка и задолженность по
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</si>
  <si>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(пени по 
соответствующему платежу)</t>
  </si>
  <si>
    <t>Налог на имущество физических лиц, взимаемый по
ставкам, применяемым к объектам налогообложения,
расположенным в границах поселений (сумма платежа
(перерасчеты, недоимка и задолженность по
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</si>
  <si>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</si>
  <si>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 с организаций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</si>
  <si>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</si>
  <si>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</si>
  <si>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Транспортный налог с физических лиц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</si>
  <si>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</si>
  <si>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отменненному)</t>
  </si>
  <si>
    <t>Земельный налог с физических лиц, обладающих
земельным участком, расположенным в границах сельских поселений (пени по соответствующему платежу)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</si>
  <si>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</si>
  <si>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 бюджетных и автономных учреждений)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</si>
  <si>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</si>
  <si>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</si>
  <si>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</si>
  <si>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выполненние  передаваемых полномочий  субъектов РФ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</si>
  <si>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(суммы
денежных взысканий (штрафов) по соответствующему
платежу согласно законодательству Российской Федерации)</t>
  </si>
  <si>
    <t>18210601030102100110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</si>
  <si>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</si>
  <si>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 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 предприятий, в том числе казенных) в части реализации основных средств по указанному имуществу</t>
  </si>
  <si>
    <t>00111402053100000 410</t>
  </si>
  <si>
    <t>00111406025100000430</t>
  </si>
  <si>
    <t>038</t>
  </si>
  <si>
    <t>039</t>
  </si>
  <si>
    <t xml:space="preserve">001 0501 26 0 9602 412 310 </t>
  </si>
  <si>
    <t xml:space="preserve">001 0113 23 9 0113 831 290 </t>
  </si>
  <si>
    <t>001 1001 23 9 0017 312 263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</si>
  <si>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</si>
  <si>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</si>
  <si>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>040</t>
  </si>
  <si>
    <t>041</t>
  </si>
  <si>
    <t xml:space="preserve">001 0113 24 0 0024 244 340 </t>
  </si>
  <si>
    <t xml:space="preserve">001 0501  23 9 0019  540 251 </t>
  </si>
  <si>
    <t xml:space="preserve">001 0502 00 0 0000 000 000 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</si>
  <si>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</si>
  <si>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</si>
  <si>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</si>
  <si>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</si>
  <si>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</si>
  <si>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</si>
  <si>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</si>
  <si>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</si>
  <si>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</si>
  <si>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</si>
  <si>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</si>
  <si>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 xml:space="preserve">001 0502 27 2 7088  414 310  </t>
  </si>
  <si>
    <t>18210606033102100110</t>
  </si>
  <si>
    <t>042</t>
  </si>
  <si>
    <t>043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</si>
  <si>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</si>
  <si>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</si>
  <si>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</si>
  <si>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00120202088100002151</t>
  </si>
  <si>
    <t>00120202089100002151</t>
  </si>
  <si>
    <t>044</t>
  </si>
  <si>
    <t xml:space="preserve">001 0501 26 0 9502 412 310 </t>
  </si>
  <si>
    <t>291</t>
  </si>
  <si>
    <t>299</t>
  </si>
  <si>
    <t xml:space="preserve">002 0103  22 2 0014  540 251 </t>
  </si>
  <si>
    <t xml:space="preserve">001 0104  22 3 0014  540 251 </t>
  </si>
  <si>
    <t>Субсидии бюджетам поселений на осуществление дорожной деятельности в отношении автомобильных дорог общего пользования, а также 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</si>
  <si>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00120202216100000151</t>
  </si>
  <si>
    <t xml:space="preserve">001 0113 23 9 0113 244 226 </t>
  </si>
  <si>
    <t xml:space="preserve">001 0113 23 9 0113 244 310 </t>
  </si>
  <si>
    <t xml:space="preserve">001 0409 25 0 7014 244 225 </t>
  </si>
  <si>
    <t>Программные расходы коммунального хозяйства</t>
  </si>
  <si>
    <t xml:space="preserve">001 0309 23 9 0309 244 226 </t>
  </si>
  <si>
    <t xml:space="preserve">001 0409 25 0 0025 244 226 </t>
  </si>
  <si>
    <t xml:space="preserve">001 0113 23 9 0113 111 211 </t>
  </si>
  <si>
    <t xml:space="preserve">001 0113 23 9 0113 111 213 </t>
  </si>
  <si>
    <t xml:space="preserve">001 0501 26 0 0026 412 310 </t>
  </si>
  <si>
    <t xml:space="preserve">001 0503 23 9 0513 244 226 </t>
  </si>
  <si>
    <t xml:space="preserve">001 0503 23 9 0513 852 290 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</si>
  <si>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</si>
  <si>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</si>
  <si>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</si>
  <si>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</si>
  <si>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</si>
  <si>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</si>
  <si>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</si>
  <si>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</si>
  <si>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</si>
  <si>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045</t>
  </si>
  <si>
    <t xml:space="preserve">001 0113 24 0 7088 244 310 </t>
  </si>
  <si>
    <t xml:space="preserve">001 0113 24 0 7088 244 340 </t>
  </si>
  <si>
    <t>309</t>
  </si>
  <si>
    <t>310</t>
  </si>
  <si>
    <t>Прочие субсидии бюджетам поселений</t>
  </si>
  <si>
    <t>00120202999100000151</t>
  </si>
  <si>
    <t>046</t>
  </si>
  <si>
    <t>047</t>
  </si>
  <si>
    <t>026</t>
  </si>
  <si>
    <t xml:space="preserve">      </t>
  </si>
  <si>
    <t>Земельный налог с физических лиц, обладающих
земельным участком, расположенным в границах сельских поселений (суммы денежных взысканий (штрафов)по соответствующему платежу согласно законодательству Российской Федерации)</t>
  </si>
  <si>
    <t>на 01.07.2015 г.</t>
  </si>
  <si>
    <t xml:space="preserve">001 0409 25 0 7013 244 225 </t>
  </si>
  <si>
    <t xml:space="preserve">001 0409 25 0 7420 244 225 </t>
  </si>
  <si>
    <t xml:space="preserve">001 0409 27 2 0227 244 225 </t>
  </si>
  <si>
    <t xml:space="preserve">001 0409 27 2 7078 244 225 </t>
  </si>
  <si>
    <t xml:space="preserve">001 0502 27 2 7078  414 310  </t>
  </si>
  <si>
    <t>277</t>
  </si>
  <si>
    <t>279</t>
  </si>
  <si>
    <t>18210606043104000110</t>
  </si>
  <si>
    <t>18210606043103000110</t>
  </si>
  <si>
    <t>06 июля 2015 г.</t>
  </si>
  <si>
    <r>
      <t>Периодичность</t>
    </r>
    <r>
      <rPr>
        <u val="single"/>
        <sz val="8"/>
        <rFont val="Arial Cyr"/>
        <family val="0"/>
      </rPr>
      <t>:</t>
    </r>
    <r>
      <rPr>
        <sz val="8"/>
        <rFont val="Arial Cyr"/>
        <family val="0"/>
      </rPr>
      <t xml:space="preserve">    месячная</t>
    </r>
    <r>
      <rPr>
        <sz val="8"/>
        <rFont val="Arial Cyr"/>
        <family val="2"/>
      </rPr>
      <t xml:space="preserve">, </t>
    </r>
    <r>
      <rPr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 xml:space="preserve">, годовая
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</si>
</sst>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sz val="8"/>
      <name val="Arial Cu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49" fontId="5" fillId="0" borderId="29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9" fontId="4" fillId="0" borderId="17" xfId="57" applyFont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13" fillId="0" borderId="17" xfId="0" applyNumberFormat="1" applyFont="1" applyBorder="1" applyAlignment="1" quotePrefix="1">
      <alignment horizontal="left" wrapText="1"/>
    </xf>
    <xf numFmtId="0" fontId="13" fillId="0" borderId="17" xfId="0" applyNumberFormat="1" applyFont="1" applyBorder="1" applyAlignment="1" quotePrefix="1">
      <alignment horizontal="left" vertical="top" wrapText="1"/>
    </xf>
    <xf numFmtId="0" fontId="15" fillId="0" borderId="17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" fontId="4" fillId="0" borderId="22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4" fontId="4" fillId="0" borderId="29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4" fontId="5" fillId="0" borderId="3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28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left" vertical="center" wrapText="1"/>
    </xf>
    <xf numFmtId="49" fontId="12" fillId="0" borderId="34" xfId="0" applyNumberFormat="1" applyFont="1" applyBorder="1" applyAlignment="1">
      <alignment horizontal="left" vertical="center" wrapText="1"/>
    </xf>
    <xf numFmtId="4" fontId="4" fillId="0" borderId="44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7"/>
  <sheetViews>
    <sheetView showGridLines="0" tabSelected="1" zoomScalePageLayoutView="0" workbookViewId="0" topLeftCell="A28">
      <selection activeCell="D36" sqref="D36:E36"/>
    </sheetView>
  </sheetViews>
  <sheetFormatPr defaultColWidth="9.00390625" defaultRowHeight="12.75"/>
  <cols>
    <col min="1" max="1" width="45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94"/>
      <c r="B1" s="94"/>
      <c r="C1" s="94"/>
      <c r="D1" s="94"/>
      <c r="E1" s="3"/>
      <c r="F1" s="3"/>
      <c r="G1" s="4"/>
    </row>
    <row r="2" spans="1:7" ht="15.75" thickBot="1">
      <c r="A2" s="94" t="s">
        <v>24</v>
      </c>
      <c r="B2" s="94"/>
      <c r="C2" s="94"/>
      <c r="D2" s="94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7</v>
      </c>
      <c r="G3" s="7" t="s">
        <v>14</v>
      </c>
      <c r="I3" s="1"/>
    </row>
    <row r="4" spans="1:9" ht="12.75">
      <c r="A4" s="95" t="s">
        <v>433</v>
      </c>
      <c r="B4" s="95"/>
      <c r="C4" s="95"/>
      <c r="D4" s="95"/>
      <c r="E4" s="1"/>
      <c r="F4" s="48" t="s">
        <v>6</v>
      </c>
      <c r="G4" s="22">
        <v>42186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28</v>
      </c>
      <c r="I5" s="1"/>
    </row>
    <row r="6" spans="1:9" ht="33.75" customHeight="1">
      <c r="A6" s="121" t="s">
        <v>20</v>
      </c>
      <c r="B6" s="121"/>
      <c r="C6" s="122" t="s">
        <v>25</v>
      </c>
      <c r="D6" s="122"/>
      <c r="E6" s="122"/>
      <c r="F6" s="48" t="s">
        <v>21</v>
      </c>
      <c r="G6" s="36" t="s">
        <v>29</v>
      </c>
      <c r="I6" s="1"/>
    </row>
    <row r="7" spans="1:9" ht="33.75" customHeight="1">
      <c r="A7" s="6" t="s">
        <v>12</v>
      </c>
      <c r="B7" s="122" t="s">
        <v>26</v>
      </c>
      <c r="C7" s="122"/>
      <c r="D7" s="122"/>
      <c r="E7" s="122"/>
      <c r="F7" s="48" t="s">
        <v>274</v>
      </c>
      <c r="G7" s="49" t="s">
        <v>275</v>
      </c>
      <c r="I7" s="1"/>
    </row>
    <row r="8" spans="1:9" ht="22.5">
      <c r="A8" s="88" t="s">
        <v>444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27</v>
      </c>
      <c r="B9" s="6"/>
      <c r="C9" s="16"/>
      <c r="D9" s="5"/>
      <c r="E9" s="1"/>
      <c r="F9" s="48"/>
      <c r="G9" s="9" t="s">
        <v>0</v>
      </c>
      <c r="I9" s="1"/>
    </row>
    <row r="10" spans="1:7" ht="15.75" thickBot="1">
      <c r="A10" s="123" t="s">
        <v>18</v>
      </c>
      <c r="B10" s="123"/>
      <c r="C10" s="123"/>
      <c r="D10" s="123"/>
      <c r="E10" s="34"/>
      <c r="F10" s="34"/>
      <c r="G10" s="11"/>
    </row>
    <row r="11" spans="1:7" ht="3.75" customHeight="1">
      <c r="A11" s="115" t="s">
        <v>4</v>
      </c>
      <c r="B11" s="118" t="s">
        <v>9</v>
      </c>
      <c r="C11" s="118"/>
      <c r="D11" s="107" t="s">
        <v>15</v>
      </c>
      <c r="E11" s="108"/>
      <c r="F11" s="104" t="s">
        <v>10</v>
      </c>
      <c r="G11" s="101" t="s">
        <v>13</v>
      </c>
    </row>
    <row r="12" spans="1:7" ht="3" customHeight="1">
      <c r="A12" s="116"/>
      <c r="B12" s="119"/>
      <c r="C12" s="119"/>
      <c r="D12" s="109"/>
      <c r="E12" s="110"/>
      <c r="F12" s="105"/>
      <c r="G12" s="102"/>
    </row>
    <row r="13" spans="1:7" ht="3" customHeight="1">
      <c r="A13" s="116"/>
      <c r="B13" s="119"/>
      <c r="C13" s="119"/>
      <c r="D13" s="109"/>
      <c r="E13" s="110"/>
      <c r="F13" s="105"/>
      <c r="G13" s="102"/>
    </row>
    <row r="14" spans="1:7" ht="3" customHeight="1">
      <c r="A14" s="116"/>
      <c r="B14" s="119"/>
      <c r="C14" s="119"/>
      <c r="D14" s="109"/>
      <c r="E14" s="110"/>
      <c r="F14" s="105"/>
      <c r="G14" s="102"/>
    </row>
    <row r="15" spans="1:7" ht="3" customHeight="1">
      <c r="A15" s="116"/>
      <c r="B15" s="119"/>
      <c r="C15" s="119"/>
      <c r="D15" s="109"/>
      <c r="E15" s="110"/>
      <c r="F15" s="105"/>
      <c r="G15" s="102"/>
    </row>
    <row r="16" spans="1:7" ht="3" customHeight="1">
      <c r="A16" s="116"/>
      <c r="B16" s="119"/>
      <c r="C16" s="119"/>
      <c r="D16" s="109"/>
      <c r="E16" s="110"/>
      <c r="F16" s="105"/>
      <c r="G16" s="102"/>
    </row>
    <row r="17" spans="1:7" ht="23.25" customHeight="1">
      <c r="A17" s="117"/>
      <c r="B17" s="120"/>
      <c r="C17" s="120"/>
      <c r="D17" s="111"/>
      <c r="E17" s="112"/>
      <c r="F17" s="106"/>
      <c r="G17" s="103"/>
    </row>
    <row r="18" spans="1:7" ht="12" customHeight="1" thickBot="1">
      <c r="A18" s="17">
        <v>1</v>
      </c>
      <c r="B18" s="18">
        <v>2</v>
      </c>
      <c r="C18" s="50"/>
      <c r="D18" s="96" t="s">
        <v>1</v>
      </c>
      <c r="E18" s="97"/>
      <c r="F18" s="47" t="s">
        <v>2</v>
      </c>
      <c r="G18" s="20" t="s">
        <v>11</v>
      </c>
    </row>
    <row r="19" spans="1:7" ht="12.75">
      <c r="A19" s="82" t="s">
        <v>64</v>
      </c>
      <c r="B19" s="81" t="s">
        <v>8</v>
      </c>
      <c r="C19" s="51" t="s">
        <v>66</v>
      </c>
      <c r="D19" s="113">
        <f>SUM(D21:D57)</f>
        <v>156099254.48</v>
      </c>
      <c r="E19" s="114"/>
      <c r="F19" s="52">
        <f>SUM(F21:F57)</f>
        <v>46225796.10999999</v>
      </c>
      <c r="G19" s="52">
        <f>SUM(G21:G57)</f>
        <v>95125685.21000001</v>
      </c>
    </row>
    <row r="20" spans="1:7" ht="12.75">
      <c r="A20" s="79" t="s">
        <v>65</v>
      </c>
      <c r="B20" s="78" t="s">
        <v>30</v>
      </c>
      <c r="C20" s="51"/>
      <c r="D20" s="98"/>
      <c r="E20" s="99"/>
      <c r="F20" s="52"/>
      <c r="G20" s="26">
        <f aca="true" t="shared" si="0" ref="G20:G34">D20-F20</f>
        <v>0</v>
      </c>
    </row>
    <row r="21" spans="1:7" ht="57.75" customHeight="1">
      <c r="A21" s="80" t="s">
        <v>32</v>
      </c>
      <c r="B21" s="78" t="s">
        <v>107</v>
      </c>
      <c r="C21" s="53" t="s">
        <v>67</v>
      </c>
      <c r="D21" s="98">
        <v>16000</v>
      </c>
      <c r="E21" s="99"/>
      <c r="F21" s="52">
        <v>5900</v>
      </c>
      <c r="G21" s="26">
        <f t="shared" si="0"/>
        <v>10100</v>
      </c>
    </row>
    <row r="22" spans="1:7" ht="59.25" customHeight="1">
      <c r="A22" s="80" t="s">
        <v>350</v>
      </c>
      <c r="B22" s="78" t="s">
        <v>108</v>
      </c>
      <c r="C22" s="53" t="s">
        <v>68</v>
      </c>
      <c r="D22" s="98">
        <v>270000</v>
      </c>
      <c r="E22" s="99"/>
      <c r="F22" s="52">
        <v>68948.67</v>
      </c>
      <c r="G22" s="26">
        <f t="shared" si="0"/>
        <v>201051.33000000002</v>
      </c>
    </row>
    <row r="23" spans="1:7" ht="69" customHeight="1">
      <c r="A23" s="84" t="s">
        <v>349</v>
      </c>
      <c r="B23" s="78" t="s">
        <v>109</v>
      </c>
      <c r="C23" s="53" t="s">
        <v>272</v>
      </c>
      <c r="D23" s="98">
        <v>26744350</v>
      </c>
      <c r="E23" s="100"/>
      <c r="F23" s="52">
        <v>2415000</v>
      </c>
      <c r="G23" s="26">
        <f t="shared" si="0"/>
        <v>24329350</v>
      </c>
    </row>
    <row r="24" spans="1:7" ht="68.25" customHeight="1">
      <c r="A24" s="87" t="s">
        <v>358</v>
      </c>
      <c r="B24" s="78" t="s">
        <v>110</v>
      </c>
      <c r="C24" s="53" t="s">
        <v>359</v>
      </c>
      <c r="D24" s="98">
        <v>165600</v>
      </c>
      <c r="E24" s="100"/>
      <c r="F24" s="52">
        <v>165600</v>
      </c>
      <c r="G24" s="26">
        <f>D24-F24</f>
        <v>0</v>
      </c>
    </row>
    <row r="25" spans="1:7" ht="44.25" customHeight="1">
      <c r="A25" s="84" t="s">
        <v>357</v>
      </c>
      <c r="B25" s="78" t="s">
        <v>111</v>
      </c>
      <c r="C25" s="53" t="s">
        <v>360</v>
      </c>
      <c r="D25" s="98">
        <v>10800000</v>
      </c>
      <c r="E25" s="100"/>
      <c r="F25" s="52">
        <v>3800000</v>
      </c>
      <c r="G25" s="26">
        <f t="shared" si="0"/>
        <v>7000000</v>
      </c>
    </row>
    <row r="26" spans="1:7" ht="14.25" customHeight="1">
      <c r="A26" s="80" t="s">
        <v>351</v>
      </c>
      <c r="B26" s="78" t="s">
        <v>112</v>
      </c>
      <c r="C26" s="53" t="s">
        <v>127</v>
      </c>
      <c r="D26" s="98">
        <v>100000</v>
      </c>
      <c r="E26" s="100"/>
      <c r="F26" s="52">
        <v>135962</v>
      </c>
      <c r="G26" s="26">
        <f t="shared" si="0"/>
        <v>-35962</v>
      </c>
    </row>
    <row r="27" spans="1:7" ht="22.5" customHeight="1">
      <c r="A27" s="80" t="s">
        <v>352</v>
      </c>
      <c r="B27" s="78" t="s">
        <v>113</v>
      </c>
      <c r="C27" s="53" t="s">
        <v>69</v>
      </c>
      <c r="D27" s="98">
        <v>2785500</v>
      </c>
      <c r="E27" s="99"/>
      <c r="F27" s="52">
        <v>1532025</v>
      </c>
      <c r="G27" s="26">
        <f t="shared" si="0"/>
        <v>1253475</v>
      </c>
    </row>
    <row r="28" spans="1:7" ht="34.5" customHeight="1">
      <c r="A28" s="80" t="s">
        <v>366</v>
      </c>
      <c r="B28" s="78" t="s">
        <v>324</v>
      </c>
      <c r="C28" s="53" t="s">
        <v>367</v>
      </c>
      <c r="D28" s="98">
        <v>5000000</v>
      </c>
      <c r="E28" s="99"/>
      <c r="F28" s="52"/>
      <c r="G28" s="26">
        <f t="shared" si="0"/>
        <v>5000000</v>
      </c>
    </row>
    <row r="29" spans="1:7" ht="57" customHeight="1">
      <c r="A29" s="84" t="s">
        <v>389</v>
      </c>
      <c r="B29" s="78" t="s">
        <v>114</v>
      </c>
      <c r="C29" s="53" t="s">
        <v>391</v>
      </c>
      <c r="D29" s="98">
        <v>8261573.47</v>
      </c>
      <c r="E29" s="100"/>
      <c r="F29" s="52">
        <v>2478472.04</v>
      </c>
      <c r="G29" s="26">
        <f>D29-F29</f>
        <v>5783101.43</v>
      </c>
    </row>
    <row r="30" spans="1:7" ht="33.75" customHeight="1">
      <c r="A30" s="84" t="s">
        <v>390</v>
      </c>
      <c r="B30" s="78" t="s">
        <v>325</v>
      </c>
      <c r="C30" s="53" t="s">
        <v>392</v>
      </c>
      <c r="D30" s="98">
        <v>4137291.01</v>
      </c>
      <c r="E30" s="100"/>
      <c r="F30" s="52">
        <v>4137291.01</v>
      </c>
      <c r="G30" s="26">
        <f>D30-F30</f>
        <v>0</v>
      </c>
    </row>
    <row r="31" spans="1:7" ht="66" customHeight="1">
      <c r="A31" s="84" t="s">
        <v>399</v>
      </c>
      <c r="B31" s="78" t="s">
        <v>115</v>
      </c>
      <c r="C31" s="53" t="s">
        <v>400</v>
      </c>
      <c r="D31" s="98">
        <v>18221900</v>
      </c>
      <c r="E31" s="100"/>
      <c r="F31" s="52">
        <v>18221900</v>
      </c>
      <c r="G31" s="26">
        <f>D31-F31</f>
        <v>0</v>
      </c>
    </row>
    <row r="32" spans="1:7" ht="15" customHeight="1">
      <c r="A32" s="80" t="s">
        <v>426</v>
      </c>
      <c r="B32" s="78" t="s">
        <v>241</v>
      </c>
      <c r="C32" s="53" t="s">
        <v>427</v>
      </c>
      <c r="D32" s="98">
        <v>581590</v>
      </c>
      <c r="E32" s="100"/>
      <c r="F32" s="52">
        <v>581590</v>
      </c>
      <c r="G32" s="26"/>
    </row>
    <row r="33" spans="1:7" ht="36" customHeight="1">
      <c r="A33" s="80" t="s">
        <v>353</v>
      </c>
      <c r="B33" s="78" t="s">
        <v>242</v>
      </c>
      <c r="C33" s="53" t="s">
        <v>70</v>
      </c>
      <c r="D33" s="98">
        <v>409450</v>
      </c>
      <c r="E33" s="99"/>
      <c r="F33" s="52">
        <v>227240</v>
      </c>
      <c r="G33" s="26">
        <f>D33-F33</f>
        <v>182210</v>
      </c>
    </row>
    <row r="34" spans="1:7" ht="27.75" customHeight="1">
      <c r="A34" s="80" t="s">
        <v>354</v>
      </c>
      <c r="B34" s="78" t="s">
        <v>326</v>
      </c>
      <c r="C34" s="53" t="s">
        <v>167</v>
      </c>
      <c r="D34" s="98">
        <v>1000</v>
      </c>
      <c r="E34" s="100"/>
      <c r="F34" s="52">
        <v>1000</v>
      </c>
      <c r="G34" s="26">
        <f t="shared" si="0"/>
        <v>0</v>
      </c>
    </row>
    <row r="35" spans="1:7" ht="45.75" customHeight="1">
      <c r="A35" s="84" t="s">
        <v>322</v>
      </c>
      <c r="B35" s="32" t="s">
        <v>243</v>
      </c>
      <c r="C35" s="53" t="s">
        <v>323</v>
      </c>
      <c r="D35" s="98">
        <v>44000000</v>
      </c>
      <c r="E35" s="100"/>
      <c r="F35" s="52">
        <v>8970864.6</v>
      </c>
      <c r="G35" s="26">
        <f>D35-F35</f>
        <v>35029135.4</v>
      </c>
    </row>
    <row r="36" spans="1:7" ht="33.75">
      <c r="A36" s="80" t="s">
        <v>105</v>
      </c>
      <c r="B36" s="78" t="s">
        <v>430</v>
      </c>
      <c r="C36" s="53" t="s">
        <v>106</v>
      </c>
      <c r="D36" s="98"/>
      <c r="E36" s="99"/>
      <c r="F36" s="52">
        <v>-11580611</v>
      </c>
      <c r="G36" s="26"/>
    </row>
    <row r="37" spans="1:7" ht="56.25" customHeight="1">
      <c r="A37" s="85" t="s">
        <v>333</v>
      </c>
      <c r="B37" s="78" t="s">
        <v>116</v>
      </c>
      <c r="C37" s="53" t="s">
        <v>234</v>
      </c>
      <c r="D37" s="98">
        <v>200000</v>
      </c>
      <c r="E37" s="99"/>
      <c r="F37" s="52">
        <v>129711.27</v>
      </c>
      <c r="G37" s="26">
        <f>D37-F37</f>
        <v>70288.73</v>
      </c>
    </row>
    <row r="38" spans="1:7" ht="104.25" customHeight="1">
      <c r="A38" s="85" t="s">
        <v>334</v>
      </c>
      <c r="B38" s="78" t="s">
        <v>117</v>
      </c>
      <c r="C38" s="53" t="s">
        <v>235</v>
      </c>
      <c r="D38" s="98">
        <v>5000</v>
      </c>
      <c r="E38" s="99"/>
      <c r="F38" s="52">
        <v>3626.1</v>
      </c>
      <c r="G38" s="26">
        <f>D38-F38</f>
        <v>1373.9</v>
      </c>
    </row>
    <row r="39" spans="1:7" ht="60" customHeight="1">
      <c r="A39" s="85" t="s">
        <v>335</v>
      </c>
      <c r="B39" s="78" t="s">
        <v>244</v>
      </c>
      <c r="C39" s="53" t="s">
        <v>236</v>
      </c>
      <c r="D39" s="98">
        <v>400000</v>
      </c>
      <c r="E39" s="100"/>
      <c r="F39" s="52">
        <v>276604.82</v>
      </c>
      <c r="G39" s="26">
        <f>D39-F39</f>
        <v>123395.18</v>
      </c>
    </row>
    <row r="40" spans="1:7" ht="46.5" customHeight="1">
      <c r="A40" s="85" t="s">
        <v>336</v>
      </c>
      <c r="B40" s="78" t="s">
        <v>245</v>
      </c>
      <c r="C40" s="53" t="s">
        <v>237</v>
      </c>
      <c r="D40" s="98"/>
      <c r="E40" s="100"/>
      <c r="F40" s="52">
        <v>-11106.54</v>
      </c>
      <c r="G40" s="26"/>
    </row>
    <row r="41" spans="1:7" ht="80.25" customHeight="1">
      <c r="A41" s="86" t="s">
        <v>337</v>
      </c>
      <c r="B41" s="78" t="s">
        <v>246</v>
      </c>
      <c r="C41" s="53" t="s">
        <v>85</v>
      </c>
      <c r="D41" s="98">
        <v>8000000</v>
      </c>
      <c r="E41" s="100"/>
      <c r="F41" s="52">
        <v>4057898.87</v>
      </c>
      <c r="G41" s="26">
        <f>D41-F41</f>
        <v>3942101.13</v>
      </c>
    </row>
    <row r="42" spans="1:7" ht="58.5" customHeight="1">
      <c r="A42" s="80" t="s">
        <v>338</v>
      </c>
      <c r="B42" s="78" t="s">
        <v>118</v>
      </c>
      <c r="C42" s="53" t="s">
        <v>89</v>
      </c>
      <c r="D42" s="98"/>
      <c r="E42" s="100"/>
      <c r="F42" s="52">
        <v>48.66</v>
      </c>
      <c r="G42" s="26"/>
    </row>
    <row r="43" spans="1:7" ht="58.5" customHeight="1">
      <c r="A43" s="80" t="s">
        <v>338</v>
      </c>
      <c r="B43" s="78" t="s">
        <v>119</v>
      </c>
      <c r="C43" s="53" t="s">
        <v>89</v>
      </c>
      <c r="D43" s="98"/>
      <c r="E43" s="100"/>
      <c r="F43" s="52">
        <v>46241.5</v>
      </c>
      <c r="G43" s="26"/>
    </row>
    <row r="44" spans="1:7" ht="43.5" customHeight="1">
      <c r="A44" s="80" t="s">
        <v>339</v>
      </c>
      <c r="B44" s="78" t="s">
        <v>120</v>
      </c>
      <c r="C44" s="53" t="s">
        <v>327</v>
      </c>
      <c r="D44" s="98"/>
      <c r="E44" s="100"/>
      <c r="F44" s="52">
        <v>56.4</v>
      </c>
      <c r="G44" s="26"/>
    </row>
    <row r="45" spans="1:7" ht="66.75" customHeight="1">
      <c r="A45" s="80" t="s">
        <v>355</v>
      </c>
      <c r="B45" s="78" t="s">
        <v>121</v>
      </c>
      <c r="C45" s="53" t="s">
        <v>104</v>
      </c>
      <c r="D45" s="98"/>
      <c r="E45" s="100"/>
      <c r="F45" s="52">
        <v>700</v>
      </c>
      <c r="G45" s="26"/>
    </row>
    <row r="46" spans="1:7" ht="60.75" customHeight="1">
      <c r="A46" s="80" t="s">
        <v>340</v>
      </c>
      <c r="B46" s="78" t="s">
        <v>122</v>
      </c>
      <c r="C46" s="53" t="s">
        <v>71</v>
      </c>
      <c r="D46" s="98">
        <v>4000000</v>
      </c>
      <c r="E46" s="99"/>
      <c r="F46" s="52">
        <v>641247.25</v>
      </c>
      <c r="G46" s="26">
        <f>D46-F46</f>
        <v>3358752.75</v>
      </c>
    </row>
    <row r="47" spans="1:7" ht="48.75" customHeight="1">
      <c r="A47" s="80" t="s">
        <v>341</v>
      </c>
      <c r="B47" s="78" t="s">
        <v>128</v>
      </c>
      <c r="C47" s="53" t="s">
        <v>356</v>
      </c>
      <c r="D47" s="98"/>
      <c r="E47" s="99"/>
      <c r="F47" s="52">
        <v>36617.37</v>
      </c>
      <c r="G47" s="26"/>
    </row>
    <row r="48" spans="1:7" ht="33" customHeight="1">
      <c r="A48" s="80" t="s">
        <v>342</v>
      </c>
      <c r="B48" s="78" t="s">
        <v>361</v>
      </c>
      <c r="C48" s="53" t="s">
        <v>72</v>
      </c>
      <c r="D48" s="98">
        <v>50000</v>
      </c>
      <c r="E48" s="99"/>
      <c r="F48" s="52">
        <v>7408.77</v>
      </c>
      <c r="G48" s="26">
        <f>D48-F48</f>
        <v>42591.229999999996</v>
      </c>
    </row>
    <row r="49" spans="1:7" ht="34.5" customHeight="1">
      <c r="A49" s="80" t="s">
        <v>343</v>
      </c>
      <c r="B49" s="78" t="s">
        <v>362</v>
      </c>
      <c r="C49" s="53" t="s">
        <v>73</v>
      </c>
      <c r="D49" s="98">
        <v>3950000</v>
      </c>
      <c r="E49" s="99"/>
      <c r="F49" s="52">
        <v>611634.44</v>
      </c>
      <c r="G49" s="26"/>
    </row>
    <row r="50" spans="1:7" ht="25.5" customHeight="1">
      <c r="A50" s="80" t="s">
        <v>344</v>
      </c>
      <c r="B50" s="78" t="s">
        <v>368</v>
      </c>
      <c r="C50" s="53" t="s">
        <v>328</v>
      </c>
      <c r="D50" s="98"/>
      <c r="E50" s="99"/>
      <c r="F50" s="52">
        <v>46750.83</v>
      </c>
      <c r="G50" s="26"/>
    </row>
    <row r="51" spans="1:7" ht="15" customHeight="1">
      <c r="A51" s="80" t="s">
        <v>345</v>
      </c>
      <c r="B51" s="78" t="s">
        <v>369</v>
      </c>
      <c r="C51" s="53" t="s">
        <v>329</v>
      </c>
      <c r="D51" s="98"/>
      <c r="E51" s="99"/>
      <c r="F51" s="52">
        <v>112.05</v>
      </c>
      <c r="G51" s="26"/>
    </row>
    <row r="52" spans="1:7" ht="57" customHeight="1">
      <c r="A52" s="80" t="s">
        <v>346</v>
      </c>
      <c r="B52" s="78" t="s">
        <v>386</v>
      </c>
      <c r="C52" s="53" t="s">
        <v>332</v>
      </c>
      <c r="D52" s="98">
        <v>15000000</v>
      </c>
      <c r="E52" s="99"/>
      <c r="F52" s="52">
        <v>6415784.95</v>
      </c>
      <c r="G52" s="26">
        <f>D52-F52</f>
        <v>8584215.05</v>
      </c>
    </row>
    <row r="53" spans="1:7" ht="36.75" customHeight="1">
      <c r="A53" s="80" t="s">
        <v>388</v>
      </c>
      <c r="B53" s="78" t="s">
        <v>387</v>
      </c>
      <c r="C53" s="53" t="s">
        <v>385</v>
      </c>
      <c r="D53" s="98"/>
      <c r="E53" s="99"/>
      <c r="F53" s="52">
        <v>27081.08</v>
      </c>
      <c r="G53" s="26">
        <f>D53-F53</f>
        <v>-27081.08</v>
      </c>
    </row>
    <row r="54" spans="1:7" ht="56.25">
      <c r="A54" s="80" t="s">
        <v>347</v>
      </c>
      <c r="B54" s="78" t="s">
        <v>393</v>
      </c>
      <c r="C54" s="53" t="s">
        <v>331</v>
      </c>
      <c r="D54" s="98">
        <v>3000000</v>
      </c>
      <c r="E54" s="99"/>
      <c r="F54" s="52">
        <v>2722412.84</v>
      </c>
      <c r="G54" s="26">
        <f>D54-F54</f>
        <v>277587.16000000015</v>
      </c>
    </row>
    <row r="55" spans="1:7" ht="36" customHeight="1">
      <c r="A55" s="80" t="s">
        <v>348</v>
      </c>
      <c r="B55" s="78" t="s">
        <v>421</v>
      </c>
      <c r="C55" s="53" t="s">
        <v>330</v>
      </c>
      <c r="D55" s="98"/>
      <c r="E55" s="99"/>
      <c r="F55" s="52">
        <v>45131.52</v>
      </c>
      <c r="G55" s="26"/>
    </row>
    <row r="56" spans="1:7" ht="59.25" customHeight="1">
      <c r="A56" s="80" t="s">
        <v>432</v>
      </c>
      <c r="B56" s="78" t="s">
        <v>428</v>
      </c>
      <c r="C56" s="53" t="s">
        <v>442</v>
      </c>
      <c r="D56" s="98"/>
      <c r="E56" s="99"/>
      <c r="F56" s="52">
        <v>6579.4</v>
      </c>
      <c r="G56" s="26"/>
    </row>
    <row r="57" spans="1:7" ht="59.25" customHeight="1">
      <c r="A57" s="80" t="s">
        <v>432</v>
      </c>
      <c r="B57" s="78" t="s">
        <v>429</v>
      </c>
      <c r="C57" s="53" t="s">
        <v>441</v>
      </c>
      <c r="D57" s="98"/>
      <c r="E57" s="99"/>
      <c r="F57" s="52">
        <v>72.21</v>
      </c>
      <c r="G57" s="26"/>
    </row>
  </sheetData>
  <sheetProtection/>
  <mergeCells count="53">
    <mergeCell ref="D56:E56"/>
    <mergeCell ref="D44:E44"/>
    <mergeCell ref="D50:E50"/>
    <mergeCell ref="C11:C17"/>
    <mergeCell ref="D28:E28"/>
    <mergeCell ref="D38:E38"/>
    <mergeCell ref="D27:E27"/>
    <mergeCell ref="D24:E24"/>
    <mergeCell ref="D30:E30"/>
    <mergeCell ref="D52:E52"/>
    <mergeCell ref="A1:D1"/>
    <mergeCell ref="A2:D2"/>
    <mergeCell ref="A4:D4"/>
    <mergeCell ref="A6:B6"/>
    <mergeCell ref="C6:E6"/>
    <mergeCell ref="A10:D10"/>
    <mergeCell ref="B7:E7"/>
    <mergeCell ref="A11:A17"/>
    <mergeCell ref="B11:B17"/>
    <mergeCell ref="D33:E33"/>
    <mergeCell ref="D21:E21"/>
    <mergeCell ref="D26:E26"/>
    <mergeCell ref="D29:E29"/>
    <mergeCell ref="D31:E31"/>
    <mergeCell ref="D32:E32"/>
    <mergeCell ref="D18:E18"/>
    <mergeCell ref="D25:E25"/>
    <mergeCell ref="D48:E48"/>
    <mergeCell ref="D20:E20"/>
    <mergeCell ref="D22:E22"/>
    <mergeCell ref="D47:E47"/>
    <mergeCell ref="D40:E40"/>
    <mergeCell ref="D34:E34"/>
    <mergeCell ref="D41:E41"/>
    <mergeCell ref="D37:E37"/>
    <mergeCell ref="D36:E36"/>
    <mergeCell ref="D39:E39"/>
    <mergeCell ref="D42:E42"/>
    <mergeCell ref="G11:G17"/>
    <mergeCell ref="F11:F17"/>
    <mergeCell ref="D11:E17"/>
    <mergeCell ref="D19:E19"/>
    <mergeCell ref="D23:E23"/>
    <mergeCell ref="D57:E57"/>
    <mergeCell ref="D43:E43"/>
    <mergeCell ref="D35:E35"/>
    <mergeCell ref="D45:E45"/>
    <mergeCell ref="D46:E46"/>
    <mergeCell ref="D49:E49"/>
    <mergeCell ref="D55:E55"/>
    <mergeCell ref="D54:E54"/>
    <mergeCell ref="D53:E53"/>
    <mergeCell ref="D51:E51"/>
  </mergeCells>
  <conditionalFormatting sqref="G51:G52 G45:G46 G54 G20:G23 G43 G25:G28 G33:G41 G48">
    <cfRule type="cellIs" priority="55" dxfId="58" operator="equal" stopIfTrue="1">
      <formula>0</formula>
    </cfRule>
  </conditionalFormatting>
  <conditionalFormatting sqref="G57">
    <cfRule type="cellIs" priority="22" dxfId="58" operator="equal" stopIfTrue="1">
      <formula>0</formula>
    </cfRule>
  </conditionalFormatting>
  <conditionalFormatting sqref="G49">
    <cfRule type="cellIs" priority="19" dxfId="58" operator="equal" stopIfTrue="1">
      <formula>0</formula>
    </cfRule>
  </conditionalFormatting>
  <conditionalFormatting sqref="G44">
    <cfRule type="cellIs" priority="13" dxfId="58" operator="equal" stopIfTrue="1">
      <formula>0</formula>
    </cfRule>
  </conditionalFormatting>
  <conditionalFormatting sqref="G47">
    <cfRule type="cellIs" priority="12" dxfId="58" operator="equal" stopIfTrue="1">
      <formula>0</formula>
    </cfRule>
  </conditionalFormatting>
  <conditionalFormatting sqref="G50">
    <cfRule type="cellIs" priority="11" dxfId="58" operator="equal" stopIfTrue="1">
      <formula>0</formula>
    </cfRule>
  </conditionalFormatting>
  <conditionalFormatting sqref="G55">
    <cfRule type="cellIs" priority="9" dxfId="58" operator="equal" stopIfTrue="1">
      <formula>0</formula>
    </cfRule>
  </conditionalFormatting>
  <conditionalFormatting sqref="G53">
    <cfRule type="cellIs" priority="8" dxfId="58" operator="equal" stopIfTrue="1">
      <formula>0</formula>
    </cfRule>
  </conditionalFormatting>
  <conditionalFormatting sqref="G42">
    <cfRule type="cellIs" priority="7" dxfId="58" operator="equal" stopIfTrue="1">
      <formula>0</formula>
    </cfRule>
  </conditionalFormatting>
  <conditionalFormatting sqref="G24">
    <cfRule type="cellIs" priority="6" dxfId="58" operator="equal" stopIfTrue="1">
      <formula>0</formula>
    </cfRule>
  </conditionalFormatting>
  <conditionalFormatting sqref="G30">
    <cfRule type="cellIs" priority="5" dxfId="58" operator="equal" stopIfTrue="1">
      <formula>0</formula>
    </cfRule>
  </conditionalFormatting>
  <conditionalFormatting sqref="G29">
    <cfRule type="cellIs" priority="4" dxfId="58" operator="equal" stopIfTrue="1">
      <formula>0</formula>
    </cfRule>
  </conditionalFormatting>
  <conditionalFormatting sqref="G31">
    <cfRule type="cellIs" priority="3" dxfId="58" operator="equal" stopIfTrue="1">
      <formula>0</formula>
    </cfRule>
  </conditionalFormatting>
  <conditionalFormatting sqref="G32">
    <cfRule type="cellIs" priority="2" dxfId="58" operator="equal" stopIfTrue="1">
      <formula>0</formula>
    </cfRule>
  </conditionalFormatting>
  <conditionalFormatting sqref="G56">
    <cfRule type="cellIs" priority="1" dxfId="5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K126"/>
  <sheetViews>
    <sheetView showGridLines="0" workbookViewId="0" topLeftCell="A102">
      <selection activeCell="F85" sqref="F85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36" t="s">
        <v>19</v>
      </c>
      <c r="B2" s="136"/>
      <c r="C2" s="136"/>
      <c r="D2" s="136"/>
      <c r="E2" s="136"/>
      <c r="F2" s="34"/>
      <c r="G2" s="5" t="s">
        <v>16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37" t="s">
        <v>4</v>
      </c>
      <c r="B4" s="64"/>
      <c r="C4" s="140" t="s">
        <v>22</v>
      </c>
      <c r="D4" s="141"/>
      <c r="E4" s="104" t="s">
        <v>15</v>
      </c>
      <c r="F4" s="146" t="s">
        <v>10</v>
      </c>
      <c r="G4" s="101" t="s">
        <v>13</v>
      </c>
    </row>
    <row r="5" spans="1:7" ht="5.25" customHeight="1">
      <c r="A5" s="138"/>
      <c r="B5" s="65"/>
      <c r="C5" s="142"/>
      <c r="D5" s="143"/>
      <c r="E5" s="105"/>
      <c r="F5" s="147"/>
      <c r="G5" s="102"/>
    </row>
    <row r="6" spans="1:7" ht="9" customHeight="1">
      <c r="A6" s="138"/>
      <c r="B6" s="65"/>
      <c r="C6" s="142"/>
      <c r="D6" s="143"/>
      <c r="E6" s="105"/>
      <c r="F6" s="147"/>
      <c r="G6" s="102"/>
    </row>
    <row r="7" spans="1:7" ht="6" customHeight="1">
      <c r="A7" s="138"/>
      <c r="B7" s="65"/>
      <c r="C7" s="142"/>
      <c r="D7" s="143"/>
      <c r="E7" s="105"/>
      <c r="F7" s="147"/>
      <c r="G7" s="102"/>
    </row>
    <row r="8" spans="1:7" ht="6" customHeight="1">
      <c r="A8" s="138"/>
      <c r="B8" s="65"/>
      <c r="C8" s="142"/>
      <c r="D8" s="143"/>
      <c r="E8" s="105"/>
      <c r="F8" s="147"/>
      <c r="G8" s="102"/>
    </row>
    <row r="9" spans="1:7" ht="10.5" customHeight="1">
      <c r="A9" s="138"/>
      <c r="B9" s="65"/>
      <c r="C9" s="142"/>
      <c r="D9" s="143"/>
      <c r="E9" s="105"/>
      <c r="F9" s="147"/>
      <c r="G9" s="102"/>
    </row>
    <row r="10" spans="1:7" ht="3.75" customHeight="1" hidden="1">
      <c r="A10" s="138"/>
      <c r="B10" s="65"/>
      <c r="C10" s="142"/>
      <c r="D10" s="143"/>
      <c r="E10" s="105"/>
      <c r="F10" s="37"/>
      <c r="G10" s="45"/>
    </row>
    <row r="11" spans="1:7" ht="12.75" customHeight="1" hidden="1">
      <c r="A11" s="139"/>
      <c r="B11" s="66"/>
      <c r="C11" s="144"/>
      <c r="D11" s="145"/>
      <c r="E11" s="106"/>
      <c r="F11" s="39"/>
      <c r="G11" s="46"/>
    </row>
    <row r="12" spans="1:7" ht="13.5" customHeight="1" thickBot="1">
      <c r="A12" s="17">
        <v>1</v>
      </c>
      <c r="B12" s="67"/>
      <c r="C12" s="124">
        <v>3</v>
      </c>
      <c r="D12" s="125"/>
      <c r="E12" s="19" t="s">
        <v>1</v>
      </c>
      <c r="F12" s="38" t="s">
        <v>2</v>
      </c>
      <c r="G12" s="20" t="s">
        <v>11</v>
      </c>
    </row>
    <row r="13" spans="1:7" ht="12.75">
      <c r="A13" s="23" t="s">
        <v>33</v>
      </c>
      <c r="B13" s="68" t="s">
        <v>129</v>
      </c>
      <c r="C13" s="126" t="s">
        <v>31</v>
      </c>
      <c r="D13" s="127"/>
      <c r="E13" s="24">
        <f>E15+E81+E58+E62+E67+E111+E120+E123+E115</f>
        <v>184865254.48000002</v>
      </c>
      <c r="F13" s="24">
        <f>F15+F81+F58+F62+F67+F111+F120+F123+F115</f>
        <v>37895059.870000005</v>
      </c>
      <c r="G13" s="41">
        <f aca="true" t="shared" si="0" ref="G13:G27">E13-F13</f>
        <v>146970194.61</v>
      </c>
    </row>
    <row r="14" spans="1:7" ht="12.75">
      <c r="A14" s="25" t="s">
        <v>34</v>
      </c>
      <c r="B14" s="69"/>
      <c r="C14" s="128" t="s">
        <v>30</v>
      </c>
      <c r="D14" s="129"/>
      <c r="E14" s="26"/>
      <c r="F14" s="44" t="s">
        <v>293</v>
      </c>
      <c r="G14" s="42"/>
    </row>
    <row r="15" spans="1:7" ht="12.75">
      <c r="A15" s="23" t="s">
        <v>35</v>
      </c>
      <c r="B15" s="68" t="s">
        <v>130</v>
      </c>
      <c r="C15" s="126" t="s">
        <v>222</v>
      </c>
      <c r="D15" s="127"/>
      <c r="E15" s="24">
        <f>E19+E29+E45+E16</f>
        <v>24362531.27</v>
      </c>
      <c r="F15" s="24">
        <f>F19+F29+F45+F16</f>
        <v>11989216.21</v>
      </c>
      <c r="G15" s="41">
        <f t="shared" si="0"/>
        <v>12373315.059999999</v>
      </c>
    </row>
    <row r="16" spans="1:7" ht="33.75">
      <c r="A16" s="23" t="s">
        <v>77</v>
      </c>
      <c r="B16" s="68" t="s">
        <v>131</v>
      </c>
      <c r="C16" s="130" t="s">
        <v>201</v>
      </c>
      <c r="D16" s="131"/>
      <c r="E16" s="24">
        <f>E17+E18</f>
        <v>1000000</v>
      </c>
      <c r="F16" s="24">
        <f>F17+F18</f>
        <v>321633</v>
      </c>
      <c r="G16" s="41">
        <f>E16-F16</f>
        <v>678367</v>
      </c>
    </row>
    <row r="17" spans="1:7" ht="12.75">
      <c r="A17" s="25" t="s">
        <v>36</v>
      </c>
      <c r="B17" s="69" t="s">
        <v>132</v>
      </c>
      <c r="C17" s="128" t="s">
        <v>172</v>
      </c>
      <c r="D17" s="129"/>
      <c r="E17" s="26">
        <v>768049</v>
      </c>
      <c r="F17" s="26">
        <v>249153</v>
      </c>
      <c r="G17" s="42">
        <f>E17-F17</f>
        <v>518896</v>
      </c>
    </row>
    <row r="18" spans="1:7" ht="12.75">
      <c r="A18" s="25" t="s">
        <v>37</v>
      </c>
      <c r="B18" s="69" t="s">
        <v>133</v>
      </c>
      <c r="C18" s="128" t="s">
        <v>171</v>
      </c>
      <c r="D18" s="129"/>
      <c r="E18" s="26">
        <v>231951</v>
      </c>
      <c r="F18" s="26">
        <v>72480</v>
      </c>
      <c r="G18" s="42">
        <f>E18-F18</f>
        <v>159471</v>
      </c>
    </row>
    <row r="19" spans="1:7" ht="45">
      <c r="A19" s="23" t="s">
        <v>46</v>
      </c>
      <c r="B19" s="68" t="s">
        <v>134</v>
      </c>
      <c r="C19" s="126" t="s">
        <v>202</v>
      </c>
      <c r="D19" s="127"/>
      <c r="E19" s="57">
        <f>SUM(E20:E28)</f>
        <v>2300000</v>
      </c>
      <c r="F19" s="57">
        <f>SUM(F20:F28)</f>
        <v>841489.35</v>
      </c>
      <c r="G19" s="41">
        <f t="shared" si="0"/>
        <v>1458510.65</v>
      </c>
    </row>
    <row r="20" spans="1:7" ht="12.75">
      <c r="A20" s="25" t="s">
        <v>36</v>
      </c>
      <c r="B20" s="69" t="s">
        <v>223</v>
      </c>
      <c r="C20" s="128" t="s">
        <v>173</v>
      </c>
      <c r="D20" s="129"/>
      <c r="E20" s="33">
        <v>1133000</v>
      </c>
      <c r="F20" s="33">
        <v>396484.91</v>
      </c>
      <c r="G20" s="42">
        <f t="shared" si="0"/>
        <v>736515.0900000001</v>
      </c>
    </row>
    <row r="21" spans="1:7" ht="12.75">
      <c r="A21" s="25" t="s">
        <v>37</v>
      </c>
      <c r="B21" s="69" t="s">
        <v>224</v>
      </c>
      <c r="C21" s="128" t="s">
        <v>174</v>
      </c>
      <c r="D21" s="129"/>
      <c r="E21" s="33">
        <v>342000</v>
      </c>
      <c r="F21" s="33">
        <v>113849.44</v>
      </c>
      <c r="G21" s="42">
        <f t="shared" si="0"/>
        <v>228150.56</v>
      </c>
    </row>
    <row r="22" spans="1:7" ht="12.75">
      <c r="A22" s="25" t="s">
        <v>38</v>
      </c>
      <c r="B22" s="69" t="s">
        <v>135</v>
      </c>
      <c r="C22" s="128" t="s">
        <v>276</v>
      </c>
      <c r="D22" s="129"/>
      <c r="E22" s="26">
        <v>1600</v>
      </c>
      <c r="F22" s="26"/>
      <c r="G22" s="42">
        <f>E22-F22</f>
        <v>1600</v>
      </c>
    </row>
    <row r="23" spans="1:7" ht="12.75">
      <c r="A23" s="25" t="s">
        <v>42</v>
      </c>
      <c r="B23" s="69" t="s">
        <v>136</v>
      </c>
      <c r="C23" s="128" t="s">
        <v>280</v>
      </c>
      <c r="D23" s="129"/>
      <c r="E23" s="26">
        <v>23000</v>
      </c>
      <c r="F23" s="26"/>
      <c r="G23" s="42">
        <f>E23-F23</f>
        <v>23000</v>
      </c>
    </row>
    <row r="24" spans="1:7" ht="12.75">
      <c r="A24" s="25" t="s">
        <v>44</v>
      </c>
      <c r="B24" s="69" t="s">
        <v>137</v>
      </c>
      <c r="C24" s="128" t="s">
        <v>277</v>
      </c>
      <c r="D24" s="129"/>
      <c r="E24" s="26">
        <v>10000</v>
      </c>
      <c r="F24" s="26"/>
      <c r="G24" s="42">
        <f>E24-F24</f>
        <v>10000</v>
      </c>
    </row>
    <row r="25" spans="1:7" ht="12.75">
      <c r="A25" s="25" t="s">
        <v>45</v>
      </c>
      <c r="B25" s="69" t="s">
        <v>225</v>
      </c>
      <c r="C25" s="128" t="s">
        <v>175</v>
      </c>
      <c r="D25" s="129"/>
      <c r="E25" s="26">
        <v>39100</v>
      </c>
      <c r="F25" s="26"/>
      <c r="G25" s="42">
        <f t="shared" si="0"/>
        <v>39100</v>
      </c>
    </row>
    <row r="26" spans="1:7" ht="22.5">
      <c r="A26" s="25" t="s">
        <v>52</v>
      </c>
      <c r="B26" s="71" t="s">
        <v>138</v>
      </c>
      <c r="C26" s="128" t="s">
        <v>397</v>
      </c>
      <c r="D26" s="129"/>
      <c r="E26" s="26">
        <v>51300</v>
      </c>
      <c r="F26" s="33">
        <v>51300</v>
      </c>
      <c r="G26" s="55">
        <f>E26-F26</f>
        <v>0</v>
      </c>
    </row>
    <row r="27" spans="1:7" ht="12.75">
      <c r="A27" s="25" t="s">
        <v>36</v>
      </c>
      <c r="B27" s="69" t="s">
        <v>139</v>
      </c>
      <c r="C27" s="128" t="s">
        <v>296</v>
      </c>
      <c r="D27" s="129"/>
      <c r="E27" s="26">
        <v>545000</v>
      </c>
      <c r="F27" s="26">
        <v>218700</v>
      </c>
      <c r="G27" s="42">
        <f t="shared" si="0"/>
        <v>326300</v>
      </c>
    </row>
    <row r="28" spans="1:7" ht="12.75">
      <c r="A28" s="25" t="s">
        <v>37</v>
      </c>
      <c r="B28" s="69" t="s">
        <v>140</v>
      </c>
      <c r="C28" s="128" t="s">
        <v>297</v>
      </c>
      <c r="D28" s="129"/>
      <c r="E28" s="26">
        <v>155000</v>
      </c>
      <c r="F28" s="33">
        <v>61155</v>
      </c>
      <c r="G28" s="42">
        <f>E28-F28</f>
        <v>93845</v>
      </c>
    </row>
    <row r="29" spans="1:7" s="63" customFormat="1" ht="45">
      <c r="A29" s="23" t="s">
        <v>47</v>
      </c>
      <c r="B29" s="70" t="s">
        <v>141</v>
      </c>
      <c r="C29" s="126" t="s">
        <v>203</v>
      </c>
      <c r="D29" s="127"/>
      <c r="E29" s="24">
        <f>E30+E33</f>
        <v>11477842.629999999</v>
      </c>
      <c r="F29" s="24">
        <f>F30+F33</f>
        <v>5097242.32</v>
      </c>
      <c r="G29" s="54">
        <f aca="true" t="shared" si="1" ref="G29:G37">E29-F29</f>
        <v>6380600.309999999</v>
      </c>
    </row>
    <row r="30" spans="1:7" ht="12.75">
      <c r="A30" s="56" t="s">
        <v>125</v>
      </c>
      <c r="B30" s="71" t="s">
        <v>226</v>
      </c>
      <c r="C30" s="132" t="s">
        <v>204</v>
      </c>
      <c r="D30" s="133"/>
      <c r="E30" s="57">
        <f>SUM(E31:E32)</f>
        <v>9000000</v>
      </c>
      <c r="F30" s="57">
        <f>SUM(F31:F32)</f>
        <v>3649567.89</v>
      </c>
      <c r="G30" s="54">
        <f t="shared" si="1"/>
        <v>5350432.109999999</v>
      </c>
    </row>
    <row r="31" spans="1:11" ht="12.75">
      <c r="A31" s="25" t="s">
        <v>36</v>
      </c>
      <c r="B31" s="69" t="s">
        <v>284</v>
      </c>
      <c r="C31" s="128" t="s">
        <v>176</v>
      </c>
      <c r="D31" s="129"/>
      <c r="E31" s="26">
        <v>6950000</v>
      </c>
      <c r="F31" s="33">
        <v>2854919.93</v>
      </c>
      <c r="G31" s="55">
        <f t="shared" si="1"/>
        <v>4095080.07</v>
      </c>
      <c r="K31" t="s">
        <v>431</v>
      </c>
    </row>
    <row r="32" spans="1:7" s="63" customFormat="1" ht="12.75">
      <c r="A32" s="25" t="s">
        <v>37</v>
      </c>
      <c r="B32" s="71" t="s">
        <v>285</v>
      </c>
      <c r="C32" s="128" t="s">
        <v>177</v>
      </c>
      <c r="D32" s="129"/>
      <c r="E32" s="26">
        <v>2050000</v>
      </c>
      <c r="F32" s="26">
        <v>794647.96</v>
      </c>
      <c r="G32" s="55">
        <f t="shared" si="1"/>
        <v>1255352.04</v>
      </c>
    </row>
    <row r="33" spans="1:7" ht="31.5">
      <c r="A33" s="56" t="s">
        <v>126</v>
      </c>
      <c r="B33" s="69" t="s">
        <v>286</v>
      </c>
      <c r="C33" s="132" t="s">
        <v>273</v>
      </c>
      <c r="D33" s="133"/>
      <c r="E33" s="57">
        <f>SUM(E34:E44)</f>
        <v>2477842.63</v>
      </c>
      <c r="F33" s="57">
        <f>SUM(F34:F44)</f>
        <v>1447674.43</v>
      </c>
      <c r="G33" s="42">
        <f t="shared" si="1"/>
        <v>1030168.2</v>
      </c>
    </row>
    <row r="34" spans="1:7" ht="12.75">
      <c r="A34" s="25" t="s">
        <v>38</v>
      </c>
      <c r="B34" s="69" t="s">
        <v>287</v>
      </c>
      <c r="C34" s="128" t="s">
        <v>178</v>
      </c>
      <c r="D34" s="129"/>
      <c r="E34" s="26">
        <v>150000</v>
      </c>
      <c r="F34" s="26">
        <v>69718.51</v>
      </c>
      <c r="G34" s="42">
        <f t="shared" si="1"/>
        <v>80281.49</v>
      </c>
    </row>
    <row r="35" spans="1:7" ht="12.75">
      <c r="A35" s="25" t="s">
        <v>39</v>
      </c>
      <c r="B35" s="69" t="s">
        <v>288</v>
      </c>
      <c r="C35" s="128" t="s">
        <v>179</v>
      </c>
      <c r="D35" s="129"/>
      <c r="E35" s="26">
        <v>15000</v>
      </c>
      <c r="F35" s="26"/>
      <c r="G35" s="42">
        <f t="shared" si="1"/>
        <v>15000</v>
      </c>
    </row>
    <row r="36" spans="1:7" ht="12.75">
      <c r="A36" s="25" t="s">
        <v>40</v>
      </c>
      <c r="B36" s="69" t="s">
        <v>142</v>
      </c>
      <c r="C36" s="128" t="s">
        <v>180</v>
      </c>
      <c r="D36" s="129"/>
      <c r="E36" s="26">
        <v>150000</v>
      </c>
      <c r="F36" s="26">
        <v>87957.93</v>
      </c>
      <c r="G36" s="42">
        <f t="shared" si="1"/>
        <v>62042.07000000001</v>
      </c>
    </row>
    <row r="37" spans="1:7" ht="12.75">
      <c r="A37" s="25" t="s">
        <v>87</v>
      </c>
      <c r="B37" s="69" t="s">
        <v>143</v>
      </c>
      <c r="C37" s="128" t="s">
        <v>181</v>
      </c>
      <c r="D37" s="129"/>
      <c r="E37" s="26">
        <v>250000</v>
      </c>
      <c r="F37" s="26">
        <v>115188.12</v>
      </c>
      <c r="G37" s="42">
        <f t="shared" si="1"/>
        <v>134811.88</v>
      </c>
    </row>
    <row r="38" spans="1:7" ht="12.75">
      <c r="A38" s="25" t="s">
        <v>41</v>
      </c>
      <c r="B38" s="69" t="s">
        <v>144</v>
      </c>
      <c r="C38" s="128" t="s">
        <v>182</v>
      </c>
      <c r="D38" s="129"/>
      <c r="E38" s="26">
        <v>250000</v>
      </c>
      <c r="F38" s="26">
        <v>155912.1</v>
      </c>
      <c r="G38" s="42">
        <f aca="true" t="shared" si="2" ref="G38:G48">E38-F38</f>
        <v>94087.9</v>
      </c>
    </row>
    <row r="39" spans="1:7" ht="12.75">
      <c r="A39" s="25" t="s">
        <v>42</v>
      </c>
      <c r="B39" s="69" t="s">
        <v>145</v>
      </c>
      <c r="C39" s="128" t="s">
        <v>183</v>
      </c>
      <c r="D39" s="129"/>
      <c r="E39" s="26">
        <v>453451.53</v>
      </c>
      <c r="F39" s="26">
        <v>247461.09</v>
      </c>
      <c r="G39" s="42">
        <f t="shared" si="2"/>
        <v>205990.44000000003</v>
      </c>
    </row>
    <row r="40" spans="1:7" ht="12.75">
      <c r="A40" s="25" t="s">
        <v>43</v>
      </c>
      <c r="B40" s="69" t="s">
        <v>146</v>
      </c>
      <c r="C40" s="128" t="s">
        <v>184</v>
      </c>
      <c r="D40" s="129"/>
      <c r="E40" s="26">
        <v>50000</v>
      </c>
      <c r="F40" s="26">
        <v>13200</v>
      </c>
      <c r="G40" s="42">
        <f t="shared" si="2"/>
        <v>36800</v>
      </c>
    </row>
    <row r="41" spans="1:7" ht="12.75">
      <c r="A41" s="25" t="s">
        <v>44</v>
      </c>
      <c r="B41" s="69" t="s">
        <v>227</v>
      </c>
      <c r="C41" s="128" t="s">
        <v>185</v>
      </c>
      <c r="D41" s="129"/>
      <c r="E41" s="26">
        <v>210730.14</v>
      </c>
      <c r="F41" s="33">
        <v>210730.14</v>
      </c>
      <c r="G41" s="42">
        <f t="shared" si="2"/>
        <v>0</v>
      </c>
    </row>
    <row r="42" spans="1:7" s="59" customFormat="1" ht="12.75">
      <c r="A42" s="25" t="s">
        <v>45</v>
      </c>
      <c r="B42" s="70" t="s">
        <v>290</v>
      </c>
      <c r="C42" s="128" t="s">
        <v>186</v>
      </c>
      <c r="D42" s="129"/>
      <c r="E42" s="26">
        <v>479451.86</v>
      </c>
      <c r="F42" s="33">
        <v>311199.51</v>
      </c>
      <c r="G42" s="55">
        <f t="shared" si="2"/>
        <v>168252.34999999998</v>
      </c>
    </row>
    <row r="43" spans="1:7" ht="22.5">
      <c r="A43" s="25" t="s">
        <v>52</v>
      </c>
      <c r="B43" s="71" t="s">
        <v>291</v>
      </c>
      <c r="C43" s="128" t="s">
        <v>398</v>
      </c>
      <c r="D43" s="129"/>
      <c r="E43" s="26">
        <v>419209.1</v>
      </c>
      <c r="F43" s="33">
        <v>209604.55</v>
      </c>
      <c r="G43" s="55">
        <f>E43-F43</f>
        <v>209604.55</v>
      </c>
    </row>
    <row r="44" spans="1:7" s="63" customFormat="1" ht="12.75">
      <c r="A44" s="31" t="s">
        <v>43</v>
      </c>
      <c r="B44" s="70" t="s">
        <v>147</v>
      </c>
      <c r="C44" s="134" t="s">
        <v>187</v>
      </c>
      <c r="D44" s="135"/>
      <c r="E44" s="33">
        <v>50000</v>
      </c>
      <c r="F44" s="33">
        <v>26702.48</v>
      </c>
      <c r="G44" s="55">
        <f t="shared" si="2"/>
        <v>23297.52</v>
      </c>
    </row>
    <row r="45" spans="1:7" s="63" customFormat="1" ht="12.75">
      <c r="A45" s="28" t="s">
        <v>48</v>
      </c>
      <c r="B45" s="70" t="s">
        <v>228</v>
      </c>
      <c r="C45" s="130" t="s">
        <v>221</v>
      </c>
      <c r="D45" s="131"/>
      <c r="E45" s="24">
        <f>SUM(E46:E57)</f>
        <v>9584688.64</v>
      </c>
      <c r="F45" s="24">
        <f>SUM(F46:F57)</f>
        <v>5728851.54</v>
      </c>
      <c r="G45" s="54">
        <f t="shared" si="2"/>
        <v>3855837.1000000006</v>
      </c>
    </row>
    <row r="46" spans="1:7" s="74" customFormat="1" ht="12.75">
      <c r="A46" s="25" t="s">
        <v>36</v>
      </c>
      <c r="B46" s="71" t="s">
        <v>148</v>
      </c>
      <c r="C46" s="128" t="s">
        <v>407</v>
      </c>
      <c r="D46" s="129"/>
      <c r="E46" s="26">
        <v>809291.06</v>
      </c>
      <c r="F46" s="33">
        <v>809291.06</v>
      </c>
      <c r="G46" s="55">
        <f t="shared" si="2"/>
        <v>0</v>
      </c>
    </row>
    <row r="47" spans="1:7" s="74" customFormat="1" ht="12.75">
      <c r="A47" s="25" t="s">
        <v>37</v>
      </c>
      <c r="B47" s="71" t="s">
        <v>149</v>
      </c>
      <c r="C47" s="128" t="s">
        <v>408</v>
      </c>
      <c r="D47" s="129"/>
      <c r="E47" s="26">
        <v>228571.53</v>
      </c>
      <c r="F47" s="33">
        <v>228571.53</v>
      </c>
      <c r="G47" s="55">
        <f t="shared" si="2"/>
        <v>0</v>
      </c>
    </row>
    <row r="48" spans="1:7" ht="12.75">
      <c r="A48" s="25" t="s">
        <v>42</v>
      </c>
      <c r="B48" s="71" t="s">
        <v>150</v>
      </c>
      <c r="C48" s="128" t="s">
        <v>401</v>
      </c>
      <c r="D48" s="129"/>
      <c r="E48" s="26">
        <v>60000</v>
      </c>
      <c r="F48" s="26">
        <v>60000</v>
      </c>
      <c r="G48" s="42">
        <f t="shared" si="2"/>
        <v>0</v>
      </c>
    </row>
    <row r="49" spans="1:7" ht="12.75">
      <c r="A49" s="25" t="s">
        <v>43</v>
      </c>
      <c r="B49" s="71" t="s">
        <v>151</v>
      </c>
      <c r="C49" s="128" t="s">
        <v>188</v>
      </c>
      <c r="D49" s="129"/>
      <c r="E49" s="26">
        <v>168068.5</v>
      </c>
      <c r="F49" s="26">
        <v>162602.5</v>
      </c>
      <c r="G49" s="42">
        <f aca="true" t="shared" si="3" ref="G49:G60">E49-F49</f>
        <v>5466</v>
      </c>
    </row>
    <row r="50" spans="1:7" s="74" customFormat="1" ht="12.75">
      <c r="A50" s="25" t="s">
        <v>44</v>
      </c>
      <c r="B50" s="71" t="s">
        <v>289</v>
      </c>
      <c r="C50" s="128" t="s">
        <v>402</v>
      </c>
      <c r="D50" s="129"/>
      <c r="E50" s="26">
        <v>86900</v>
      </c>
      <c r="F50" s="33">
        <v>86900</v>
      </c>
      <c r="G50" s="55">
        <f>E50-F50</f>
        <v>0</v>
      </c>
    </row>
    <row r="51" spans="1:7" s="74" customFormat="1" ht="12.75">
      <c r="A51" s="25" t="s">
        <v>45</v>
      </c>
      <c r="B51" s="71" t="s">
        <v>169</v>
      </c>
      <c r="C51" s="128" t="s">
        <v>247</v>
      </c>
      <c r="D51" s="129"/>
      <c r="E51" s="26">
        <v>577573.1</v>
      </c>
      <c r="F51" s="33">
        <v>423840</v>
      </c>
      <c r="G51" s="55">
        <f t="shared" si="3"/>
        <v>153733.09999999998</v>
      </c>
    </row>
    <row r="52" spans="1:7" s="74" customFormat="1" ht="12.75">
      <c r="A52" s="25" t="s">
        <v>43</v>
      </c>
      <c r="B52" s="71" t="s">
        <v>152</v>
      </c>
      <c r="C52" s="128" t="s">
        <v>364</v>
      </c>
      <c r="D52" s="129"/>
      <c r="E52" s="26">
        <v>5646.45</v>
      </c>
      <c r="F52" s="33">
        <v>5646.45</v>
      </c>
      <c r="G52" s="55">
        <f>E52-F52</f>
        <v>0</v>
      </c>
    </row>
    <row r="53" spans="1:7" s="74" customFormat="1" ht="33.75">
      <c r="A53" s="31" t="s">
        <v>86</v>
      </c>
      <c r="B53" s="71" t="s">
        <v>170</v>
      </c>
      <c r="C53" s="134" t="s">
        <v>189</v>
      </c>
      <c r="D53" s="135"/>
      <c r="E53" s="33">
        <v>7008818</v>
      </c>
      <c r="F53" s="33">
        <v>3952000</v>
      </c>
      <c r="G53" s="55">
        <f>E53-F53</f>
        <v>3056818</v>
      </c>
    </row>
    <row r="54" spans="1:7" s="74" customFormat="1" ht="12.75">
      <c r="A54" s="25" t="s">
        <v>44</v>
      </c>
      <c r="B54" s="71" t="s">
        <v>229</v>
      </c>
      <c r="C54" s="128" t="s">
        <v>281</v>
      </c>
      <c r="D54" s="129"/>
      <c r="E54" s="33">
        <v>47200</v>
      </c>
      <c r="F54" s="33"/>
      <c r="G54" s="55">
        <f t="shared" si="3"/>
        <v>47200</v>
      </c>
    </row>
    <row r="55" spans="1:7" s="74" customFormat="1" ht="12.75">
      <c r="A55" s="25" t="s">
        <v>45</v>
      </c>
      <c r="B55" s="71" t="s">
        <v>230</v>
      </c>
      <c r="C55" s="128" t="s">
        <v>370</v>
      </c>
      <c r="D55" s="129"/>
      <c r="E55" s="33">
        <v>11030</v>
      </c>
      <c r="F55" s="33"/>
      <c r="G55" s="55">
        <f t="shared" si="3"/>
        <v>11030</v>
      </c>
    </row>
    <row r="56" spans="1:7" s="74" customFormat="1" ht="12.75">
      <c r="A56" s="25" t="s">
        <v>44</v>
      </c>
      <c r="B56" s="71" t="s">
        <v>231</v>
      </c>
      <c r="C56" s="128" t="s">
        <v>422</v>
      </c>
      <c r="D56" s="129"/>
      <c r="E56" s="26">
        <v>425700</v>
      </c>
      <c r="F56" s="33"/>
      <c r="G56" s="55">
        <f>E56-F56</f>
        <v>425700</v>
      </c>
    </row>
    <row r="57" spans="1:7" s="74" customFormat="1" ht="12.75">
      <c r="A57" s="25" t="s">
        <v>45</v>
      </c>
      <c r="B57" s="71" t="s">
        <v>232</v>
      </c>
      <c r="C57" s="128" t="s">
        <v>423</v>
      </c>
      <c r="D57" s="129"/>
      <c r="E57" s="26">
        <v>155890</v>
      </c>
      <c r="F57" s="33"/>
      <c r="G57" s="55">
        <f>E57-F57</f>
        <v>155890</v>
      </c>
    </row>
    <row r="58" spans="1:7" s="74" customFormat="1" ht="22.5">
      <c r="A58" s="23" t="s">
        <v>74</v>
      </c>
      <c r="B58" s="70" t="s">
        <v>153</v>
      </c>
      <c r="C58" s="126" t="s">
        <v>205</v>
      </c>
      <c r="D58" s="127"/>
      <c r="E58" s="24">
        <f>SUM(E59:E61)</f>
        <v>409450</v>
      </c>
      <c r="F58" s="24">
        <f>SUM(F59:F61)</f>
        <v>153402</v>
      </c>
      <c r="G58" s="54">
        <f t="shared" si="3"/>
        <v>256048</v>
      </c>
    </row>
    <row r="59" spans="1:7" s="74" customFormat="1" ht="12.75">
      <c r="A59" s="25" t="s">
        <v>36</v>
      </c>
      <c r="B59" s="70" t="s">
        <v>319</v>
      </c>
      <c r="C59" s="128" t="s">
        <v>190</v>
      </c>
      <c r="D59" s="129"/>
      <c r="E59" s="26">
        <v>303110</v>
      </c>
      <c r="F59" s="33">
        <v>119880</v>
      </c>
      <c r="G59" s="55">
        <f t="shared" si="3"/>
        <v>183230</v>
      </c>
    </row>
    <row r="60" spans="1:7" ht="12.75">
      <c r="A60" s="25" t="s">
        <v>37</v>
      </c>
      <c r="B60" s="71" t="s">
        <v>233</v>
      </c>
      <c r="C60" s="128" t="s">
        <v>191</v>
      </c>
      <c r="D60" s="129"/>
      <c r="E60" s="26">
        <v>91540</v>
      </c>
      <c r="F60" s="33">
        <v>33522</v>
      </c>
      <c r="G60" s="55">
        <f t="shared" si="3"/>
        <v>58018</v>
      </c>
    </row>
    <row r="61" spans="1:7" ht="12.75">
      <c r="A61" s="25" t="s">
        <v>45</v>
      </c>
      <c r="B61" s="69" t="s">
        <v>154</v>
      </c>
      <c r="C61" s="128" t="s">
        <v>192</v>
      </c>
      <c r="D61" s="129"/>
      <c r="E61" s="26">
        <v>14800</v>
      </c>
      <c r="F61" s="26"/>
      <c r="G61" s="55">
        <f aca="true" t="shared" si="4" ref="G61:G68">E61-F61</f>
        <v>14800</v>
      </c>
    </row>
    <row r="62" spans="1:7" ht="45">
      <c r="A62" s="23" t="s">
        <v>75</v>
      </c>
      <c r="B62" s="69" t="s">
        <v>320</v>
      </c>
      <c r="C62" s="126" t="s">
        <v>220</v>
      </c>
      <c r="D62" s="127"/>
      <c r="E62" s="24">
        <f>E63</f>
        <v>1500000</v>
      </c>
      <c r="F62" s="24">
        <f>F63</f>
        <v>199880</v>
      </c>
      <c r="G62" s="54">
        <f t="shared" si="4"/>
        <v>1300120</v>
      </c>
    </row>
    <row r="63" spans="1:7" ht="21">
      <c r="A63" s="56" t="s">
        <v>78</v>
      </c>
      <c r="B63" s="69" t="s">
        <v>155</v>
      </c>
      <c r="C63" s="132" t="s">
        <v>206</v>
      </c>
      <c r="D63" s="133"/>
      <c r="E63" s="24">
        <f>SUM(E64:E66)</f>
        <v>1500000</v>
      </c>
      <c r="F63" s="24">
        <f>SUM(F64:F66)</f>
        <v>199880</v>
      </c>
      <c r="G63" s="54">
        <f>E63-F63</f>
        <v>1300120</v>
      </c>
    </row>
    <row r="64" spans="1:7" ht="12.75">
      <c r="A64" s="25" t="s">
        <v>41</v>
      </c>
      <c r="B64" s="69" t="s">
        <v>156</v>
      </c>
      <c r="C64" s="128" t="s">
        <v>298</v>
      </c>
      <c r="D64" s="129"/>
      <c r="E64" s="26">
        <v>700120</v>
      </c>
      <c r="F64" s="26"/>
      <c r="G64" s="42">
        <f>E64-F64</f>
        <v>700120</v>
      </c>
    </row>
    <row r="65" spans="1:7" ht="12.75">
      <c r="A65" s="25" t="s">
        <v>42</v>
      </c>
      <c r="B65" s="69" t="s">
        <v>168</v>
      </c>
      <c r="C65" s="128" t="s">
        <v>405</v>
      </c>
      <c r="D65" s="129"/>
      <c r="E65" s="26">
        <v>199880</v>
      </c>
      <c r="F65" s="26">
        <v>199880</v>
      </c>
      <c r="G65" s="42">
        <f>E65-F65</f>
        <v>0</v>
      </c>
    </row>
    <row r="66" spans="1:7" ht="12.75">
      <c r="A66" s="25" t="s">
        <v>44</v>
      </c>
      <c r="B66" s="69" t="s">
        <v>157</v>
      </c>
      <c r="C66" s="128" t="s">
        <v>193</v>
      </c>
      <c r="D66" s="129"/>
      <c r="E66" s="26">
        <v>600000</v>
      </c>
      <c r="F66" s="26"/>
      <c r="G66" s="42">
        <f t="shared" si="4"/>
        <v>600000</v>
      </c>
    </row>
    <row r="67" spans="1:7" ht="12.75">
      <c r="A67" s="23" t="s">
        <v>79</v>
      </c>
      <c r="B67" s="71" t="s">
        <v>158</v>
      </c>
      <c r="C67" s="126" t="s">
        <v>209</v>
      </c>
      <c r="D67" s="127"/>
      <c r="E67" s="24">
        <f>E76+E68</f>
        <v>42397143.25</v>
      </c>
      <c r="F67" s="24">
        <f>F76+F68</f>
        <v>778263.8</v>
      </c>
      <c r="G67" s="54">
        <f t="shared" si="4"/>
        <v>41618879.45</v>
      </c>
    </row>
    <row r="68" spans="1:7" s="59" customFormat="1" ht="12.75">
      <c r="A68" s="56" t="s">
        <v>123</v>
      </c>
      <c r="B68" s="70" t="s">
        <v>238</v>
      </c>
      <c r="C68" s="132" t="s">
        <v>208</v>
      </c>
      <c r="D68" s="133"/>
      <c r="E68" s="24">
        <f>SUM(E69:E75)</f>
        <v>37498014.85</v>
      </c>
      <c r="F68" s="24">
        <f>SUM(F69:F75)</f>
        <v>150127</v>
      </c>
      <c r="G68" s="58">
        <f t="shared" si="4"/>
        <v>37347887.85</v>
      </c>
    </row>
    <row r="69" spans="1:7" ht="12.75">
      <c r="A69" s="31" t="s">
        <v>41</v>
      </c>
      <c r="B69" s="71" t="s">
        <v>239</v>
      </c>
      <c r="C69" s="134" t="s">
        <v>283</v>
      </c>
      <c r="D69" s="135"/>
      <c r="E69" s="33">
        <v>5154458</v>
      </c>
      <c r="F69" s="26"/>
      <c r="G69" s="42">
        <f aca="true" t="shared" si="5" ref="G69:G76">E69-F69</f>
        <v>5154458</v>
      </c>
    </row>
    <row r="70" spans="1:7" ht="12.75">
      <c r="A70" s="25" t="s">
        <v>42</v>
      </c>
      <c r="B70" s="71" t="s">
        <v>240</v>
      </c>
      <c r="C70" s="134" t="s">
        <v>406</v>
      </c>
      <c r="D70" s="135"/>
      <c r="E70" s="33">
        <v>150127</v>
      </c>
      <c r="F70" s="26">
        <v>150127</v>
      </c>
      <c r="G70" s="42">
        <f t="shared" si="5"/>
        <v>0</v>
      </c>
    </row>
    <row r="71" spans="1:7" ht="12.75">
      <c r="A71" s="31" t="s">
        <v>41</v>
      </c>
      <c r="B71" s="71" t="s">
        <v>249</v>
      </c>
      <c r="C71" s="134" t="s">
        <v>434</v>
      </c>
      <c r="D71" s="135"/>
      <c r="E71" s="33">
        <v>312900</v>
      </c>
      <c r="F71" s="26"/>
      <c r="G71" s="42">
        <f t="shared" si="5"/>
        <v>312900</v>
      </c>
    </row>
    <row r="72" spans="1:7" ht="12.75">
      <c r="A72" s="31" t="s">
        <v>41</v>
      </c>
      <c r="B72" s="71" t="s">
        <v>250</v>
      </c>
      <c r="C72" s="134" t="s">
        <v>403</v>
      </c>
      <c r="D72" s="135"/>
      <c r="E72" s="33">
        <v>909000</v>
      </c>
      <c r="F72" s="26"/>
      <c r="G72" s="42">
        <f t="shared" si="5"/>
        <v>909000</v>
      </c>
    </row>
    <row r="73" spans="1:7" ht="12.75">
      <c r="A73" s="31" t="s">
        <v>41</v>
      </c>
      <c r="B73" s="71" t="s">
        <v>251</v>
      </c>
      <c r="C73" s="134" t="s">
        <v>435</v>
      </c>
      <c r="D73" s="135"/>
      <c r="E73" s="33">
        <v>17000000</v>
      </c>
      <c r="F73" s="26"/>
      <c r="G73" s="42">
        <f t="shared" si="5"/>
        <v>17000000</v>
      </c>
    </row>
    <row r="74" spans="1:7" ht="12.75">
      <c r="A74" s="31" t="s">
        <v>41</v>
      </c>
      <c r="B74" s="70" t="s">
        <v>252</v>
      </c>
      <c r="C74" s="134" t="s">
        <v>436</v>
      </c>
      <c r="D74" s="135"/>
      <c r="E74" s="33">
        <v>1578782.87</v>
      </c>
      <c r="F74" s="24"/>
      <c r="G74" s="55">
        <f t="shared" si="5"/>
        <v>1578782.87</v>
      </c>
    </row>
    <row r="75" spans="1:7" ht="12.75">
      <c r="A75" s="31" t="s">
        <v>41</v>
      </c>
      <c r="B75" s="70" t="s">
        <v>253</v>
      </c>
      <c r="C75" s="134" t="s">
        <v>437</v>
      </c>
      <c r="D75" s="135"/>
      <c r="E75" s="33">
        <v>12392746.98</v>
      </c>
      <c r="F75" s="24"/>
      <c r="G75" s="55">
        <f t="shared" si="5"/>
        <v>12392746.98</v>
      </c>
    </row>
    <row r="76" spans="1:7" ht="21">
      <c r="A76" s="56" t="s">
        <v>81</v>
      </c>
      <c r="B76" s="71" t="s">
        <v>254</v>
      </c>
      <c r="C76" s="132" t="s">
        <v>207</v>
      </c>
      <c r="D76" s="133"/>
      <c r="E76" s="57">
        <f>E77+E78</f>
        <v>4899128.4</v>
      </c>
      <c r="F76" s="57">
        <f>F77+F78</f>
        <v>628136.8</v>
      </c>
      <c r="G76" s="54">
        <f t="shared" si="5"/>
        <v>4270991.600000001</v>
      </c>
    </row>
    <row r="77" spans="1:7" ht="12.75">
      <c r="A77" s="25" t="s">
        <v>42</v>
      </c>
      <c r="B77" s="71" t="s">
        <v>255</v>
      </c>
      <c r="C77" s="128" t="s">
        <v>299</v>
      </c>
      <c r="D77" s="129"/>
      <c r="E77" s="26">
        <v>2389128.4</v>
      </c>
      <c r="F77" s="33">
        <v>159136.8</v>
      </c>
      <c r="G77" s="55">
        <f aca="true" t="shared" si="6" ref="G77:G90">E77-F77</f>
        <v>2229991.6</v>
      </c>
    </row>
    <row r="78" spans="1:7" ht="21">
      <c r="A78" s="56" t="s">
        <v>82</v>
      </c>
      <c r="B78" s="70" t="s">
        <v>256</v>
      </c>
      <c r="C78" s="132" t="s">
        <v>300</v>
      </c>
      <c r="D78" s="133"/>
      <c r="E78" s="57">
        <f>E79+E80</f>
        <v>2510000</v>
      </c>
      <c r="F78" s="57">
        <f>F79+F80</f>
        <v>469000</v>
      </c>
      <c r="G78" s="54">
        <f t="shared" si="6"/>
        <v>2041000</v>
      </c>
    </row>
    <row r="79" spans="1:7" ht="12.75">
      <c r="A79" s="25" t="s">
        <v>42</v>
      </c>
      <c r="B79" s="71" t="s">
        <v>257</v>
      </c>
      <c r="C79" s="128" t="s">
        <v>301</v>
      </c>
      <c r="D79" s="129"/>
      <c r="E79" s="26">
        <v>2310000</v>
      </c>
      <c r="F79" s="33">
        <v>469000</v>
      </c>
      <c r="G79" s="55">
        <f>E79-F79</f>
        <v>1841000</v>
      </c>
    </row>
    <row r="80" spans="1:7" ht="12.75">
      <c r="A80" s="25" t="s">
        <v>42</v>
      </c>
      <c r="B80" s="71" t="s">
        <v>258</v>
      </c>
      <c r="C80" s="128" t="s">
        <v>302</v>
      </c>
      <c r="D80" s="129"/>
      <c r="E80" s="26">
        <v>200000</v>
      </c>
      <c r="F80" s="33"/>
      <c r="G80" s="55">
        <f t="shared" si="6"/>
        <v>200000</v>
      </c>
    </row>
    <row r="81" spans="1:7" ht="12.75">
      <c r="A81" s="23" t="s">
        <v>49</v>
      </c>
      <c r="B81" s="71" t="s">
        <v>259</v>
      </c>
      <c r="C81" s="126" t="s">
        <v>219</v>
      </c>
      <c r="D81" s="127"/>
      <c r="E81" s="24">
        <f>E91+E99+E109+E82</f>
        <v>103856214.96000001</v>
      </c>
      <c r="F81" s="24">
        <f>F91+F99+F109+F82</f>
        <v>19288667.86</v>
      </c>
      <c r="G81" s="54">
        <f aca="true" t="shared" si="7" ref="G81:G86">E81-F81</f>
        <v>84567547.10000001</v>
      </c>
    </row>
    <row r="82" spans="1:7" ht="12.75">
      <c r="A82" s="23" t="s">
        <v>248</v>
      </c>
      <c r="B82" s="71" t="s">
        <v>260</v>
      </c>
      <c r="C82" s="126" t="s">
        <v>303</v>
      </c>
      <c r="D82" s="127"/>
      <c r="E82" s="24">
        <f>E83+E84+E88</f>
        <v>31858800.76</v>
      </c>
      <c r="F82" s="24">
        <f>F83+F84+F88</f>
        <v>310510.55</v>
      </c>
      <c r="G82" s="54">
        <f t="shared" si="7"/>
        <v>31548290.21</v>
      </c>
    </row>
    <row r="83" spans="1:7" ht="22.5">
      <c r="A83" s="25" t="s">
        <v>52</v>
      </c>
      <c r="B83" s="71" t="s">
        <v>261</v>
      </c>
      <c r="C83" s="128" t="s">
        <v>371</v>
      </c>
      <c r="D83" s="129"/>
      <c r="E83" s="33">
        <v>14210.76</v>
      </c>
      <c r="F83" s="33"/>
      <c r="G83" s="55">
        <f t="shared" si="7"/>
        <v>14210.76</v>
      </c>
    </row>
    <row r="84" spans="1:7" ht="12.75">
      <c r="A84" s="23" t="s">
        <v>248</v>
      </c>
      <c r="B84" s="71" t="s">
        <v>262</v>
      </c>
      <c r="C84" s="126" t="s">
        <v>304</v>
      </c>
      <c r="D84" s="127"/>
      <c r="E84" s="24">
        <f>SUM(E85:E87)</f>
        <v>30899590</v>
      </c>
      <c r="F84" s="24">
        <f>F89</f>
        <v>0</v>
      </c>
      <c r="G84" s="54">
        <f t="shared" si="7"/>
        <v>30899590</v>
      </c>
    </row>
    <row r="85" spans="1:7" ht="12.75">
      <c r="A85" s="25" t="s">
        <v>44</v>
      </c>
      <c r="B85" s="71" t="s">
        <v>263</v>
      </c>
      <c r="C85" s="134" t="s">
        <v>409</v>
      </c>
      <c r="D85" s="135"/>
      <c r="E85" s="33">
        <v>18500725.52</v>
      </c>
      <c r="F85" s="26"/>
      <c r="G85" s="42">
        <f t="shared" si="7"/>
        <v>18500725.52</v>
      </c>
    </row>
    <row r="86" spans="1:7" ht="12.75">
      <c r="A86" s="25" t="s">
        <v>44</v>
      </c>
      <c r="B86" s="71" t="s">
        <v>264</v>
      </c>
      <c r="C86" s="134" t="s">
        <v>394</v>
      </c>
      <c r="D86" s="135"/>
      <c r="E86" s="33">
        <v>8261573.47</v>
      </c>
      <c r="F86" s="26"/>
      <c r="G86" s="42">
        <f t="shared" si="7"/>
        <v>8261573.47</v>
      </c>
    </row>
    <row r="87" spans="1:7" ht="12.75">
      <c r="A87" s="25" t="s">
        <v>44</v>
      </c>
      <c r="B87" s="71" t="s">
        <v>265</v>
      </c>
      <c r="C87" s="134" t="s">
        <v>363</v>
      </c>
      <c r="D87" s="135"/>
      <c r="E87" s="33">
        <v>4137291.01</v>
      </c>
      <c r="F87" s="26"/>
      <c r="G87" s="42">
        <f t="shared" si="6"/>
        <v>4137291.01</v>
      </c>
    </row>
    <row r="88" spans="1:7" s="59" customFormat="1" ht="12.75">
      <c r="A88" s="23" t="s">
        <v>248</v>
      </c>
      <c r="B88" s="70" t="s">
        <v>266</v>
      </c>
      <c r="C88" s="130" t="s">
        <v>305</v>
      </c>
      <c r="D88" s="131"/>
      <c r="E88" s="30">
        <f>SUM(E89:E90)</f>
        <v>945000</v>
      </c>
      <c r="F88" s="30">
        <f>SUM(F89:F90)</f>
        <v>310510.55</v>
      </c>
      <c r="G88" s="58">
        <f t="shared" si="6"/>
        <v>634489.45</v>
      </c>
    </row>
    <row r="89" spans="1:7" ht="12.75">
      <c r="A89" s="25" t="s">
        <v>42</v>
      </c>
      <c r="B89" s="71" t="s">
        <v>267</v>
      </c>
      <c r="C89" s="134" t="s">
        <v>306</v>
      </c>
      <c r="D89" s="135"/>
      <c r="E89" s="33">
        <v>200000</v>
      </c>
      <c r="F89" s="26"/>
      <c r="G89" s="42">
        <f t="shared" si="6"/>
        <v>200000</v>
      </c>
    </row>
    <row r="90" spans="1:7" ht="33.75">
      <c r="A90" s="31" t="s">
        <v>86</v>
      </c>
      <c r="B90" s="71" t="s">
        <v>268</v>
      </c>
      <c r="C90" s="134" t="s">
        <v>307</v>
      </c>
      <c r="D90" s="135"/>
      <c r="E90" s="33">
        <v>745000</v>
      </c>
      <c r="F90" s="33">
        <v>310510.55</v>
      </c>
      <c r="G90" s="55">
        <f t="shared" si="6"/>
        <v>434489.45</v>
      </c>
    </row>
    <row r="91" spans="1:7" ht="12.75">
      <c r="A91" s="23" t="s">
        <v>50</v>
      </c>
      <c r="B91" s="71" t="s">
        <v>439</v>
      </c>
      <c r="C91" s="126" t="s">
        <v>372</v>
      </c>
      <c r="D91" s="127"/>
      <c r="E91" s="30">
        <f>E92</f>
        <v>32104229.35</v>
      </c>
      <c r="F91" s="30">
        <f>F92</f>
        <v>2977900.62</v>
      </c>
      <c r="G91" s="54">
        <f aca="true" t="shared" si="8" ref="G91:G109">E91-F91</f>
        <v>29126328.73</v>
      </c>
    </row>
    <row r="92" spans="1:7" ht="12.75">
      <c r="A92" s="23" t="s">
        <v>404</v>
      </c>
      <c r="B92" s="71" t="s">
        <v>269</v>
      </c>
      <c r="C92" s="126" t="s">
        <v>308</v>
      </c>
      <c r="D92" s="127"/>
      <c r="E92" s="24">
        <f>SUM(E93:E98)</f>
        <v>32104229.35</v>
      </c>
      <c r="F92" s="24">
        <f>SUM(F93:F98)</f>
        <v>2977900.62</v>
      </c>
      <c r="G92" s="54">
        <f t="shared" si="8"/>
        <v>29126328.73</v>
      </c>
    </row>
    <row r="93" spans="1:7" ht="12.75">
      <c r="A93" s="31" t="s">
        <v>41</v>
      </c>
      <c r="B93" s="71" t="s">
        <v>270</v>
      </c>
      <c r="C93" s="128" t="s">
        <v>309</v>
      </c>
      <c r="D93" s="129"/>
      <c r="E93" s="26">
        <v>3400000</v>
      </c>
      <c r="F93" s="33">
        <v>1197512.62</v>
      </c>
      <c r="G93" s="55">
        <f t="shared" si="8"/>
        <v>2202487.38</v>
      </c>
    </row>
    <row r="94" spans="1:7" ht="12.75">
      <c r="A94" s="25" t="s">
        <v>44</v>
      </c>
      <c r="B94" s="71" t="s">
        <v>271</v>
      </c>
      <c r="C94" s="134" t="s">
        <v>310</v>
      </c>
      <c r="D94" s="135"/>
      <c r="E94" s="26">
        <v>4539271</v>
      </c>
      <c r="F94" s="33"/>
      <c r="G94" s="55">
        <f>E94-F94</f>
        <v>4539271</v>
      </c>
    </row>
    <row r="95" spans="1:7" ht="12.75">
      <c r="A95" s="25" t="s">
        <v>45</v>
      </c>
      <c r="B95" s="71" t="s">
        <v>294</v>
      </c>
      <c r="C95" s="134" t="s">
        <v>311</v>
      </c>
      <c r="D95" s="135"/>
      <c r="E95" s="26">
        <v>7000000</v>
      </c>
      <c r="F95" s="33">
        <v>47318</v>
      </c>
      <c r="G95" s="55">
        <f t="shared" si="8"/>
        <v>6952682</v>
      </c>
    </row>
    <row r="96" spans="1:7" ht="12.75">
      <c r="A96" s="25" t="s">
        <v>44</v>
      </c>
      <c r="B96" s="69" t="s">
        <v>295</v>
      </c>
      <c r="C96" s="134" t="s">
        <v>312</v>
      </c>
      <c r="D96" s="135"/>
      <c r="E96" s="33">
        <v>2691597.92</v>
      </c>
      <c r="F96" s="24"/>
      <c r="G96" s="55">
        <f>E96-F96</f>
        <v>2691597.92</v>
      </c>
    </row>
    <row r="97" spans="1:7" ht="12.75">
      <c r="A97" s="25" t="s">
        <v>44</v>
      </c>
      <c r="B97" s="69" t="s">
        <v>440</v>
      </c>
      <c r="C97" s="134" t="s">
        <v>438</v>
      </c>
      <c r="D97" s="135"/>
      <c r="E97" s="33">
        <v>9473360.43</v>
      </c>
      <c r="F97" s="33">
        <v>1733070</v>
      </c>
      <c r="G97" s="55">
        <f>E97-F97</f>
        <v>7740290.43</v>
      </c>
    </row>
    <row r="98" spans="1:7" ht="12.75">
      <c r="A98" s="25" t="s">
        <v>44</v>
      </c>
      <c r="B98" s="69" t="s">
        <v>292</v>
      </c>
      <c r="C98" s="134" t="s">
        <v>384</v>
      </c>
      <c r="D98" s="135"/>
      <c r="E98" s="33">
        <v>5000000</v>
      </c>
      <c r="F98" s="24"/>
      <c r="G98" s="55">
        <f t="shared" si="8"/>
        <v>5000000</v>
      </c>
    </row>
    <row r="99" spans="1:7" ht="12.75">
      <c r="A99" s="23" t="s">
        <v>51</v>
      </c>
      <c r="B99" s="71" t="s">
        <v>278</v>
      </c>
      <c r="C99" s="126" t="s">
        <v>218</v>
      </c>
      <c r="D99" s="127"/>
      <c r="E99" s="24">
        <f>E100+E105</f>
        <v>11629484.850000001</v>
      </c>
      <c r="F99" s="24">
        <f>F100+F105</f>
        <v>6000256.6899999995</v>
      </c>
      <c r="G99" s="42">
        <f>E99-F99</f>
        <v>5629228.160000002</v>
      </c>
    </row>
    <row r="100" spans="1:7" ht="15.75" customHeight="1">
      <c r="A100" s="56" t="s">
        <v>84</v>
      </c>
      <c r="B100" s="69" t="s">
        <v>279</v>
      </c>
      <c r="C100" s="132" t="s">
        <v>210</v>
      </c>
      <c r="D100" s="133"/>
      <c r="E100" s="57">
        <f>SUM(E101:E104)</f>
        <v>9529484.850000001</v>
      </c>
      <c r="F100" s="57">
        <f>SUM(F101:F104)</f>
        <v>4638051.18</v>
      </c>
      <c r="G100" s="54">
        <f t="shared" si="8"/>
        <v>4891433.670000002</v>
      </c>
    </row>
    <row r="101" spans="1:7" ht="12.75">
      <c r="A101" s="25" t="s">
        <v>87</v>
      </c>
      <c r="B101" s="69" t="s">
        <v>373</v>
      </c>
      <c r="C101" s="128" t="s">
        <v>200</v>
      </c>
      <c r="D101" s="129"/>
      <c r="E101" s="33">
        <v>3606578.2</v>
      </c>
      <c r="F101" s="26">
        <v>1669828.02</v>
      </c>
      <c r="G101" s="42">
        <f t="shared" si="8"/>
        <v>1936750.1800000002</v>
      </c>
    </row>
    <row r="102" spans="1:7" ht="12.75">
      <c r="A102" s="25" t="s">
        <v>42</v>
      </c>
      <c r="B102" s="71" t="s">
        <v>374</v>
      </c>
      <c r="C102" s="128" t="s">
        <v>410</v>
      </c>
      <c r="D102" s="129"/>
      <c r="E102" s="33">
        <v>11500</v>
      </c>
      <c r="F102" s="26">
        <v>11499.84</v>
      </c>
      <c r="G102" s="55">
        <f>E102-F102</f>
        <v>0.15999999999985448</v>
      </c>
    </row>
    <row r="103" spans="1:7" ht="12.75">
      <c r="A103" s="25" t="s">
        <v>44</v>
      </c>
      <c r="B103" s="71" t="s">
        <v>375</v>
      </c>
      <c r="C103" s="128" t="s">
        <v>199</v>
      </c>
      <c r="D103" s="129"/>
      <c r="E103" s="33">
        <v>5909366.65</v>
      </c>
      <c r="F103" s="26">
        <v>2954683.32</v>
      </c>
      <c r="G103" s="55">
        <f t="shared" si="8"/>
        <v>2954683.3300000005</v>
      </c>
    </row>
    <row r="104" spans="1:7" ht="12.75">
      <c r="A104" s="25" t="s">
        <v>43</v>
      </c>
      <c r="B104" s="71" t="s">
        <v>376</v>
      </c>
      <c r="C104" s="128" t="s">
        <v>411</v>
      </c>
      <c r="D104" s="129"/>
      <c r="E104" s="33">
        <v>2040</v>
      </c>
      <c r="F104" s="26">
        <v>2040</v>
      </c>
      <c r="G104" s="55">
        <f>E104-F104</f>
        <v>0</v>
      </c>
    </row>
    <row r="105" spans="1:7" ht="12.75">
      <c r="A105" s="56" t="s">
        <v>83</v>
      </c>
      <c r="B105" s="71" t="s">
        <v>395</v>
      </c>
      <c r="C105" s="132" t="s">
        <v>313</v>
      </c>
      <c r="D105" s="133"/>
      <c r="E105" s="57">
        <f>SUM(E106:E108)</f>
        <v>2100000</v>
      </c>
      <c r="F105" s="57">
        <f>SUM(F106:F108)</f>
        <v>1362205.51</v>
      </c>
      <c r="G105" s="54">
        <f>E105-F105</f>
        <v>737794.49</v>
      </c>
    </row>
    <row r="106" spans="1:7" ht="12.75">
      <c r="A106" s="25" t="s">
        <v>40</v>
      </c>
      <c r="B106" s="71" t="s">
        <v>377</v>
      </c>
      <c r="C106" s="128" t="s">
        <v>314</v>
      </c>
      <c r="D106" s="129"/>
      <c r="E106" s="26">
        <v>1000000</v>
      </c>
      <c r="F106" s="26">
        <v>476038.28</v>
      </c>
      <c r="G106" s="42">
        <f>E106-F106</f>
        <v>523961.72</v>
      </c>
    </row>
    <row r="107" spans="1:7" ht="12.75">
      <c r="A107" s="25" t="s">
        <v>41</v>
      </c>
      <c r="B107" s="71" t="s">
        <v>378</v>
      </c>
      <c r="C107" s="128" t="s">
        <v>315</v>
      </c>
      <c r="D107" s="129"/>
      <c r="E107" s="26">
        <v>1000000</v>
      </c>
      <c r="F107" s="33">
        <v>874496.46</v>
      </c>
      <c r="G107" s="42">
        <f>E107-F107</f>
        <v>125503.54000000004</v>
      </c>
    </row>
    <row r="108" spans="1:7" ht="12.75">
      <c r="A108" s="25" t="s">
        <v>45</v>
      </c>
      <c r="B108" s="69" t="s">
        <v>379</v>
      </c>
      <c r="C108" s="128" t="s">
        <v>316</v>
      </c>
      <c r="D108" s="129"/>
      <c r="E108" s="26">
        <v>100000</v>
      </c>
      <c r="F108" s="33">
        <v>11670.77</v>
      </c>
      <c r="G108" s="42">
        <f>E108-F108</f>
        <v>88329.23</v>
      </c>
    </row>
    <row r="109" spans="1:7" ht="22.5">
      <c r="A109" s="23" t="s">
        <v>124</v>
      </c>
      <c r="B109" s="70" t="s">
        <v>380</v>
      </c>
      <c r="C109" s="130" t="s">
        <v>217</v>
      </c>
      <c r="D109" s="131"/>
      <c r="E109" s="57">
        <f>E110</f>
        <v>28263700</v>
      </c>
      <c r="F109" s="57">
        <f>F110</f>
        <v>10000000</v>
      </c>
      <c r="G109" s="55">
        <f t="shared" si="8"/>
        <v>18263700</v>
      </c>
    </row>
    <row r="110" spans="1:7" ht="22.5">
      <c r="A110" s="25" t="s">
        <v>80</v>
      </c>
      <c r="B110" s="71" t="s">
        <v>381</v>
      </c>
      <c r="C110" s="134" t="s">
        <v>317</v>
      </c>
      <c r="D110" s="135"/>
      <c r="E110" s="26">
        <v>28263700</v>
      </c>
      <c r="F110" s="33">
        <v>10000000</v>
      </c>
      <c r="G110" s="55">
        <f aca="true" t="shared" si="9" ref="G110:G124">E110-F110</f>
        <v>18263700</v>
      </c>
    </row>
    <row r="111" spans="1:7" s="59" customFormat="1" ht="15" customHeight="1">
      <c r="A111" s="23" t="s">
        <v>61</v>
      </c>
      <c r="B111" s="70" t="s">
        <v>382</v>
      </c>
      <c r="C111" s="126" t="s">
        <v>216</v>
      </c>
      <c r="D111" s="127"/>
      <c r="E111" s="24">
        <f>E113+E112+E114</f>
        <v>9598200</v>
      </c>
      <c r="F111" s="24">
        <f>F113+F112+F114</f>
        <v>4040000</v>
      </c>
      <c r="G111" s="54">
        <f t="shared" si="9"/>
        <v>5558200</v>
      </c>
    </row>
    <row r="112" spans="1:7" s="59" customFormat="1" ht="22.5" customHeight="1">
      <c r="A112" s="25" t="s">
        <v>52</v>
      </c>
      <c r="B112" s="70" t="s">
        <v>383</v>
      </c>
      <c r="C112" s="128" t="s">
        <v>198</v>
      </c>
      <c r="D112" s="129"/>
      <c r="E112" s="26">
        <v>440000</v>
      </c>
      <c r="F112" s="26">
        <v>220000</v>
      </c>
      <c r="G112" s="42">
        <f t="shared" si="9"/>
        <v>220000</v>
      </c>
    </row>
    <row r="113" spans="1:7" s="59" customFormat="1" ht="26.25" customHeight="1">
      <c r="A113" s="25" t="s">
        <v>80</v>
      </c>
      <c r="B113" s="71" t="s">
        <v>396</v>
      </c>
      <c r="C113" s="128" t="s">
        <v>197</v>
      </c>
      <c r="D113" s="129"/>
      <c r="E113" s="33">
        <v>7592200</v>
      </c>
      <c r="F113" s="26">
        <v>3820000</v>
      </c>
      <c r="G113" s="42">
        <f t="shared" si="9"/>
        <v>3772200</v>
      </c>
    </row>
    <row r="114" spans="1:7" s="62" customFormat="1" ht="22.5">
      <c r="A114" s="25" t="s">
        <v>80</v>
      </c>
      <c r="B114" s="71" t="s">
        <v>412</v>
      </c>
      <c r="C114" s="128" t="s">
        <v>282</v>
      </c>
      <c r="D114" s="129"/>
      <c r="E114" s="33">
        <v>1566000</v>
      </c>
      <c r="F114" s="26"/>
      <c r="G114" s="55">
        <f t="shared" si="9"/>
        <v>1566000</v>
      </c>
    </row>
    <row r="115" spans="1:7" s="62" customFormat="1" ht="20.25" customHeight="1">
      <c r="A115" s="23" t="s">
        <v>91</v>
      </c>
      <c r="B115" s="71" t="s">
        <v>413</v>
      </c>
      <c r="C115" s="126" t="s">
        <v>215</v>
      </c>
      <c r="D115" s="127"/>
      <c r="E115" s="30">
        <f>E116+E118</f>
        <v>525000</v>
      </c>
      <c r="F115" s="30">
        <f>F116+F118</f>
        <v>185915</v>
      </c>
      <c r="G115" s="54">
        <f t="shared" si="9"/>
        <v>339085</v>
      </c>
    </row>
    <row r="116" spans="1:7" s="62" customFormat="1" ht="12.75" customHeight="1">
      <c r="A116" s="56" t="s">
        <v>92</v>
      </c>
      <c r="B116" s="71" t="s">
        <v>414</v>
      </c>
      <c r="C116" s="132" t="s">
        <v>211</v>
      </c>
      <c r="D116" s="133"/>
      <c r="E116" s="57">
        <f>E117</f>
        <v>225000</v>
      </c>
      <c r="F116" s="57">
        <f>F117</f>
        <v>92915</v>
      </c>
      <c r="G116" s="54">
        <f t="shared" si="9"/>
        <v>132085</v>
      </c>
    </row>
    <row r="117" spans="1:7" ht="22.5">
      <c r="A117" s="25" t="s">
        <v>94</v>
      </c>
      <c r="B117" s="71" t="s">
        <v>415</v>
      </c>
      <c r="C117" s="128" t="s">
        <v>365</v>
      </c>
      <c r="D117" s="129"/>
      <c r="E117" s="26">
        <v>225000</v>
      </c>
      <c r="F117" s="33">
        <v>92915</v>
      </c>
      <c r="G117" s="55">
        <f t="shared" si="9"/>
        <v>132085</v>
      </c>
    </row>
    <row r="118" spans="1:7" ht="12.75">
      <c r="A118" s="56" t="s">
        <v>93</v>
      </c>
      <c r="B118" s="71" t="s">
        <v>416</v>
      </c>
      <c r="C118" s="132" t="s">
        <v>214</v>
      </c>
      <c r="D118" s="133"/>
      <c r="E118" s="57">
        <f>E119</f>
        <v>300000</v>
      </c>
      <c r="F118" s="57">
        <f>F119</f>
        <v>93000</v>
      </c>
      <c r="G118" s="54">
        <f>E118-F118</f>
        <v>207000</v>
      </c>
    </row>
    <row r="119" spans="1:7" ht="12.75">
      <c r="A119" s="25" t="s">
        <v>88</v>
      </c>
      <c r="B119" s="71" t="s">
        <v>417</v>
      </c>
      <c r="C119" s="128" t="s">
        <v>196</v>
      </c>
      <c r="D119" s="129"/>
      <c r="E119" s="26">
        <v>300000</v>
      </c>
      <c r="F119" s="33">
        <v>93000</v>
      </c>
      <c r="G119" s="42">
        <f t="shared" si="9"/>
        <v>207000</v>
      </c>
    </row>
    <row r="120" spans="1:7" ht="22.5">
      <c r="A120" s="23" t="s">
        <v>76</v>
      </c>
      <c r="B120" s="71" t="s">
        <v>418</v>
      </c>
      <c r="C120" s="126" t="s">
        <v>213</v>
      </c>
      <c r="D120" s="127"/>
      <c r="E120" s="24">
        <f>E121+E122</f>
        <v>216715</v>
      </c>
      <c r="F120" s="24">
        <f>F121+F122</f>
        <v>209715</v>
      </c>
      <c r="G120" s="54">
        <f t="shared" si="9"/>
        <v>7000</v>
      </c>
    </row>
    <row r="121" spans="1:7" ht="12.75">
      <c r="A121" s="25" t="s">
        <v>43</v>
      </c>
      <c r="B121" s="71" t="s">
        <v>419</v>
      </c>
      <c r="C121" s="128" t="s">
        <v>195</v>
      </c>
      <c r="D121" s="129"/>
      <c r="E121" s="26">
        <v>59900</v>
      </c>
      <c r="F121" s="33">
        <v>52900</v>
      </c>
      <c r="G121" s="42">
        <f>E121-F121</f>
        <v>7000</v>
      </c>
    </row>
    <row r="122" spans="1:7" ht="12.75">
      <c r="A122" s="83" t="s">
        <v>45</v>
      </c>
      <c r="B122" s="71" t="s">
        <v>420</v>
      </c>
      <c r="C122" s="128" t="s">
        <v>318</v>
      </c>
      <c r="D122" s="129"/>
      <c r="E122" s="26">
        <v>156815</v>
      </c>
      <c r="F122" s="33">
        <v>156815</v>
      </c>
      <c r="G122" s="55">
        <f>E122-F122</f>
        <v>0</v>
      </c>
    </row>
    <row r="123" spans="1:7" ht="22.5">
      <c r="A123" s="23" t="s">
        <v>90</v>
      </c>
      <c r="B123" s="71" t="s">
        <v>424</v>
      </c>
      <c r="C123" s="126" t="s">
        <v>212</v>
      </c>
      <c r="D123" s="127"/>
      <c r="E123" s="30">
        <f>E124</f>
        <v>2000000</v>
      </c>
      <c r="F123" s="30">
        <f>F124</f>
        <v>1050000</v>
      </c>
      <c r="G123" s="54">
        <f t="shared" si="9"/>
        <v>950000</v>
      </c>
    </row>
    <row r="124" spans="1:7" ht="22.5">
      <c r="A124" s="25" t="s">
        <v>80</v>
      </c>
      <c r="B124" s="70" t="s">
        <v>425</v>
      </c>
      <c r="C124" s="134" t="s">
        <v>194</v>
      </c>
      <c r="D124" s="135"/>
      <c r="E124" s="26">
        <v>2000000</v>
      </c>
      <c r="F124" s="33">
        <v>1050000</v>
      </c>
      <c r="G124" s="55">
        <f t="shared" si="9"/>
        <v>950000</v>
      </c>
    </row>
    <row r="125" spans="1:7" ht="12.75">
      <c r="A125" s="23" t="s">
        <v>53</v>
      </c>
      <c r="B125" s="23" t="s">
        <v>321</v>
      </c>
      <c r="C125" s="126" t="s">
        <v>31</v>
      </c>
      <c r="D125" s="127"/>
      <c r="E125" s="75">
        <f>'Доходы 1'!D19-Расходы1!E13</f>
        <v>-28766000.00000003</v>
      </c>
      <c r="F125" s="75">
        <f>'Доходы 1'!F19-Расходы1!F13</f>
        <v>8330736.239999987</v>
      </c>
      <c r="G125" s="77"/>
    </row>
    <row r="126" ht="12.75">
      <c r="B126" s="76"/>
    </row>
  </sheetData>
  <sheetProtection/>
  <mergeCells count="120">
    <mergeCell ref="C93:D93"/>
    <mergeCell ref="C117:D117"/>
    <mergeCell ref="C115:D115"/>
    <mergeCell ref="C94:D94"/>
    <mergeCell ref="C111:D111"/>
    <mergeCell ref="C110:D110"/>
    <mergeCell ref="C97:D97"/>
    <mergeCell ref="C106:D106"/>
    <mergeCell ref="C114:D114"/>
    <mergeCell ref="C52:D52"/>
    <mergeCell ref="C56:D56"/>
    <mergeCell ref="C91:D91"/>
    <mergeCell ref="C79:D79"/>
    <mergeCell ref="C86:D86"/>
    <mergeCell ref="C69:D69"/>
    <mergeCell ref="C82:D82"/>
    <mergeCell ref="C65:D65"/>
    <mergeCell ref="C87:D87"/>
    <mergeCell ref="C116:D116"/>
    <mergeCell ref="C96:D96"/>
    <mergeCell ref="C113:D113"/>
    <mergeCell ref="C109:D109"/>
    <mergeCell ref="C95:D95"/>
    <mergeCell ref="C105:D105"/>
    <mergeCell ref="C100:D100"/>
    <mergeCell ref="C112:D112"/>
    <mergeCell ref="C57:D57"/>
    <mergeCell ref="C85:D85"/>
    <mergeCell ref="C64:D64"/>
    <mergeCell ref="C68:D68"/>
    <mergeCell ref="C63:D63"/>
    <mergeCell ref="C81:D81"/>
    <mergeCell ref="C66:D66"/>
    <mergeCell ref="G4:G9"/>
    <mergeCell ref="C12:D12"/>
    <mergeCell ref="C14:D14"/>
    <mergeCell ref="C13:D13"/>
    <mergeCell ref="F4:F9"/>
    <mergeCell ref="C24:D24"/>
    <mergeCell ref="C18:D18"/>
    <mergeCell ref="C16:D16"/>
    <mergeCell ref="C72:D72"/>
    <mergeCell ref="C43:D43"/>
    <mergeCell ref="C59:D59"/>
    <mergeCell ref="C45:D45"/>
    <mergeCell ref="C70:D70"/>
    <mergeCell ref="C88:D88"/>
    <mergeCell ref="C84:D84"/>
    <mergeCell ref="C60:D60"/>
    <mergeCell ref="C55:D55"/>
    <mergeCell ref="C47:D47"/>
    <mergeCell ref="C23:D23"/>
    <mergeCell ref="C15:D15"/>
    <mergeCell ref="C20:D20"/>
    <mergeCell ref="C26:D26"/>
    <mergeCell ref="A2:E2"/>
    <mergeCell ref="A4:A11"/>
    <mergeCell ref="C4:D11"/>
    <mergeCell ref="E4:E11"/>
    <mergeCell ref="C19:D19"/>
    <mergeCell ref="C17:D17"/>
    <mergeCell ref="C27:D27"/>
    <mergeCell ref="C22:D22"/>
    <mergeCell ref="C36:D36"/>
    <mergeCell ref="C21:D21"/>
    <mergeCell ref="C25:D25"/>
    <mergeCell ref="C34:D34"/>
    <mergeCell ref="C35:D35"/>
    <mergeCell ref="C33:D33"/>
    <mergeCell ref="C31:D31"/>
    <mergeCell ref="C28:D28"/>
    <mergeCell ref="C29:D29"/>
    <mergeCell ref="C32:D32"/>
    <mergeCell ref="C30:D30"/>
    <mergeCell ref="C46:D46"/>
    <mergeCell ref="C50:D50"/>
    <mergeCell ref="C39:D39"/>
    <mergeCell ref="C44:D44"/>
    <mergeCell ref="C41:D41"/>
    <mergeCell ref="C37:D37"/>
    <mergeCell ref="C42:D42"/>
    <mergeCell ref="C58:D58"/>
    <mergeCell ref="C40:D40"/>
    <mergeCell ref="C104:D104"/>
    <mergeCell ref="C102:D102"/>
    <mergeCell ref="C83:D83"/>
    <mergeCell ref="C89:D89"/>
    <mergeCell ref="C49:D49"/>
    <mergeCell ref="C78:D78"/>
    <mergeCell ref="C61:D61"/>
    <mergeCell ref="C38:D38"/>
    <mergeCell ref="C62:D62"/>
    <mergeCell ref="C103:D103"/>
    <mergeCell ref="C107:D107"/>
    <mergeCell ref="C48:D48"/>
    <mergeCell ref="C80:D80"/>
    <mergeCell ref="C51:D51"/>
    <mergeCell ref="C75:D75"/>
    <mergeCell ref="C90:D90"/>
    <mergeCell ref="C77:D77"/>
    <mergeCell ref="C118:D118"/>
    <mergeCell ref="C92:D92"/>
    <mergeCell ref="C53:D53"/>
    <mergeCell ref="C54:D54"/>
    <mergeCell ref="C71:D71"/>
    <mergeCell ref="C73:D73"/>
    <mergeCell ref="C74:D74"/>
    <mergeCell ref="C108:D108"/>
    <mergeCell ref="C76:D76"/>
    <mergeCell ref="C67:D67"/>
    <mergeCell ref="C125:D125"/>
    <mergeCell ref="C123:D123"/>
    <mergeCell ref="C98:D98"/>
    <mergeCell ref="C101:D101"/>
    <mergeCell ref="C99:D99"/>
    <mergeCell ref="C124:D124"/>
    <mergeCell ref="C120:D120"/>
    <mergeCell ref="C122:D122"/>
    <mergeCell ref="C121:D121"/>
    <mergeCell ref="C119:D119"/>
  </mergeCells>
  <conditionalFormatting sqref="F14 E125:F125 G13:G21 G25 G119:G120 G122:G124 G80 G66:G68 G100:G101 G109:G115 G117 G44:G45 G49 G76:G78 G98 G70 G58:G63 G54:G55 G103 G27:G41 G87:G93">
    <cfRule type="cellIs" priority="117" dxfId="58" operator="equal" stopIfTrue="1">
      <formula>0</formula>
    </cfRule>
  </conditionalFormatting>
  <conditionalFormatting sqref="G22:G23">
    <cfRule type="cellIs" priority="57" dxfId="58" operator="equal" stopIfTrue="1">
      <formula>0</formula>
    </cfRule>
  </conditionalFormatting>
  <conditionalFormatting sqref="G24">
    <cfRule type="cellIs" priority="56" dxfId="58" operator="equal" stopIfTrue="1">
      <formula>0</formula>
    </cfRule>
  </conditionalFormatting>
  <conditionalFormatting sqref="G79">
    <cfRule type="cellIs" priority="55" dxfId="58" operator="equal" stopIfTrue="1">
      <formula>0</formula>
    </cfRule>
  </conditionalFormatting>
  <conditionalFormatting sqref="G51">
    <cfRule type="cellIs" priority="52" dxfId="58" operator="equal" stopIfTrue="1">
      <formula>0</formula>
    </cfRule>
  </conditionalFormatting>
  <conditionalFormatting sqref="G42">
    <cfRule type="cellIs" priority="51" dxfId="58" operator="equal" stopIfTrue="1">
      <formula>0</formula>
    </cfRule>
  </conditionalFormatting>
  <conditionalFormatting sqref="G94">
    <cfRule type="cellIs" priority="47" dxfId="58" operator="equal" stopIfTrue="1">
      <formula>0</formula>
    </cfRule>
  </conditionalFormatting>
  <conditionalFormatting sqref="G81">
    <cfRule type="cellIs" priority="46" dxfId="58" operator="equal" stopIfTrue="1">
      <formula>0</formula>
    </cfRule>
  </conditionalFormatting>
  <conditionalFormatting sqref="G64">
    <cfRule type="cellIs" priority="44" dxfId="58" operator="equal" stopIfTrue="1">
      <formula>0</formula>
    </cfRule>
  </conditionalFormatting>
  <conditionalFormatting sqref="G118">
    <cfRule type="cellIs" priority="43" dxfId="58" operator="equal" stopIfTrue="1">
      <formula>0</formula>
    </cfRule>
  </conditionalFormatting>
  <conditionalFormatting sqref="G95">
    <cfRule type="cellIs" priority="42" dxfId="58" operator="equal" stopIfTrue="1">
      <formula>0</formula>
    </cfRule>
  </conditionalFormatting>
  <conditionalFormatting sqref="G121">
    <cfRule type="cellIs" priority="41" dxfId="58" operator="equal" stopIfTrue="1">
      <formula>0</formula>
    </cfRule>
  </conditionalFormatting>
  <conditionalFormatting sqref="G82">
    <cfRule type="cellIs" priority="40" dxfId="58" operator="equal" stopIfTrue="1">
      <formula>0</formula>
    </cfRule>
  </conditionalFormatting>
  <conditionalFormatting sqref="G99">
    <cfRule type="cellIs" priority="39" dxfId="58" operator="equal" stopIfTrue="1">
      <formula>0</formula>
    </cfRule>
  </conditionalFormatting>
  <conditionalFormatting sqref="G96">
    <cfRule type="cellIs" priority="31" dxfId="58" operator="equal" stopIfTrue="1">
      <formula>0</formula>
    </cfRule>
  </conditionalFormatting>
  <conditionalFormatting sqref="G106:G108">
    <cfRule type="cellIs" priority="29" dxfId="58" operator="equal" stopIfTrue="1">
      <formula>0</formula>
    </cfRule>
  </conditionalFormatting>
  <conditionalFormatting sqref="G105">
    <cfRule type="cellIs" priority="28" dxfId="58" operator="equal" stopIfTrue="1">
      <formula>0</formula>
    </cfRule>
  </conditionalFormatting>
  <conditionalFormatting sqref="G116">
    <cfRule type="cellIs" priority="27" dxfId="58" operator="equal" stopIfTrue="1">
      <formula>0</formula>
    </cfRule>
  </conditionalFormatting>
  <conditionalFormatting sqref="G86">
    <cfRule type="cellIs" priority="26" dxfId="58" operator="equal" stopIfTrue="1">
      <formula>0</formula>
    </cfRule>
  </conditionalFormatting>
  <conditionalFormatting sqref="G43">
    <cfRule type="cellIs" priority="24" dxfId="58" operator="equal" stopIfTrue="1">
      <formula>0</formula>
    </cfRule>
  </conditionalFormatting>
  <conditionalFormatting sqref="G48">
    <cfRule type="cellIs" priority="23" dxfId="58" operator="equal" stopIfTrue="1">
      <formula>0</formula>
    </cfRule>
  </conditionalFormatting>
  <conditionalFormatting sqref="G50">
    <cfRule type="cellIs" priority="22" dxfId="58" operator="equal" stopIfTrue="1">
      <formula>0</formula>
    </cfRule>
  </conditionalFormatting>
  <conditionalFormatting sqref="G72">
    <cfRule type="cellIs" priority="21" dxfId="58" operator="equal" stopIfTrue="1">
      <formula>0</formula>
    </cfRule>
  </conditionalFormatting>
  <conditionalFormatting sqref="G83">
    <cfRule type="cellIs" priority="20" dxfId="58" operator="equal" stopIfTrue="1">
      <formula>0</formula>
    </cfRule>
  </conditionalFormatting>
  <conditionalFormatting sqref="G84">
    <cfRule type="cellIs" priority="19" dxfId="58" operator="equal" stopIfTrue="1">
      <formula>0</formula>
    </cfRule>
  </conditionalFormatting>
  <conditionalFormatting sqref="G65">
    <cfRule type="cellIs" priority="17" dxfId="58" operator="equal" stopIfTrue="1">
      <formula>0</formula>
    </cfRule>
  </conditionalFormatting>
  <conditionalFormatting sqref="G69">
    <cfRule type="cellIs" priority="16" dxfId="58" operator="equal" stopIfTrue="1">
      <formula>0</formula>
    </cfRule>
  </conditionalFormatting>
  <conditionalFormatting sqref="G46">
    <cfRule type="cellIs" priority="15" dxfId="58" operator="equal" stopIfTrue="1">
      <formula>0</formula>
    </cfRule>
  </conditionalFormatting>
  <conditionalFormatting sqref="G47">
    <cfRule type="cellIs" priority="14" dxfId="58" operator="equal" stopIfTrue="1">
      <formula>0</formula>
    </cfRule>
  </conditionalFormatting>
  <conditionalFormatting sqref="G57">
    <cfRule type="cellIs" priority="13" dxfId="58" operator="equal" stopIfTrue="1">
      <formula>0</formula>
    </cfRule>
  </conditionalFormatting>
  <conditionalFormatting sqref="G85">
    <cfRule type="cellIs" priority="12" dxfId="58" operator="equal" stopIfTrue="1">
      <formula>0</formula>
    </cfRule>
  </conditionalFormatting>
  <conditionalFormatting sqref="G102">
    <cfRule type="cellIs" priority="11" dxfId="58" operator="equal" stopIfTrue="1">
      <formula>0</formula>
    </cfRule>
  </conditionalFormatting>
  <conditionalFormatting sqref="G104">
    <cfRule type="cellIs" priority="10" dxfId="58" operator="equal" stopIfTrue="1">
      <formula>0</formula>
    </cfRule>
  </conditionalFormatting>
  <conditionalFormatting sqref="G56">
    <cfRule type="cellIs" priority="8" dxfId="58" operator="equal" stopIfTrue="1">
      <formula>0</formula>
    </cfRule>
  </conditionalFormatting>
  <conditionalFormatting sqref="G26">
    <cfRule type="cellIs" priority="7" dxfId="58" operator="equal" stopIfTrue="1">
      <formula>0</formula>
    </cfRule>
  </conditionalFormatting>
  <conditionalFormatting sqref="G53">
    <cfRule type="cellIs" priority="6" dxfId="58" operator="equal" stopIfTrue="1">
      <formula>0</formula>
    </cfRule>
  </conditionalFormatting>
  <conditionalFormatting sqref="G71">
    <cfRule type="cellIs" priority="5" dxfId="58" operator="equal" stopIfTrue="1">
      <formula>0</formula>
    </cfRule>
  </conditionalFormatting>
  <conditionalFormatting sqref="G73">
    <cfRule type="cellIs" priority="4" dxfId="58" operator="equal" stopIfTrue="1">
      <formula>0</formula>
    </cfRule>
  </conditionalFormatting>
  <conditionalFormatting sqref="G52">
    <cfRule type="cellIs" priority="3" dxfId="58" operator="equal" stopIfTrue="1">
      <formula>0</formula>
    </cfRule>
  </conditionalFormatting>
  <conditionalFormatting sqref="G74:G75">
    <cfRule type="cellIs" priority="2" dxfId="58" operator="equal" stopIfTrue="1">
      <formula>0</formula>
    </cfRule>
  </conditionalFormatting>
  <conditionalFormatting sqref="G97">
    <cfRule type="cellIs" priority="1" dxfId="58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/>
  <dimension ref="A1:F37"/>
  <sheetViews>
    <sheetView showGridLines="0" zoomScalePageLayoutView="0" workbookViewId="0" topLeftCell="A1">
      <selection activeCell="A25" sqref="A25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60" t="s">
        <v>17</v>
      </c>
      <c r="B1" s="160"/>
      <c r="C1" s="160"/>
      <c r="D1" s="160"/>
      <c r="E1" s="160"/>
      <c r="F1" s="160"/>
    </row>
    <row r="2" spans="1:6" ht="12.75" customHeight="1">
      <c r="A2" s="136" t="s">
        <v>162</v>
      </c>
      <c r="B2" s="136"/>
      <c r="C2" s="136"/>
      <c r="D2" s="136"/>
      <c r="E2" s="136"/>
      <c r="F2" s="13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9</v>
      </c>
      <c r="C4" s="118" t="s">
        <v>23</v>
      </c>
      <c r="D4" s="104" t="s">
        <v>15</v>
      </c>
      <c r="E4" s="104" t="s">
        <v>10</v>
      </c>
      <c r="F4" s="101" t="s">
        <v>13</v>
      </c>
    </row>
    <row r="5" spans="1:6" ht="4.5" customHeight="1">
      <c r="A5" s="116"/>
      <c r="B5" s="119"/>
      <c r="C5" s="119"/>
      <c r="D5" s="105"/>
      <c r="E5" s="105"/>
      <c r="F5" s="102"/>
    </row>
    <row r="6" spans="1:6" ht="6" customHeight="1">
      <c r="A6" s="116"/>
      <c r="B6" s="119"/>
      <c r="C6" s="119"/>
      <c r="D6" s="105"/>
      <c r="E6" s="105"/>
      <c r="F6" s="102"/>
    </row>
    <row r="7" spans="1:6" ht="4.5" customHeight="1">
      <c r="A7" s="116"/>
      <c r="B7" s="119"/>
      <c r="C7" s="119"/>
      <c r="D7" s="105"/>
      <c r="E7" s="105"/>
      <c r="F7" s="102"/>
    </row>
    <row r="8" spans="1:6" ht="6" customHeight="1">
      <c r="A8" s="116"/>
      <c r="B8" s="119"/>
      <c r="C8" s="119"/>
      <c r="D8" s="105"/>
      <c r="E8" s="105"/>
      <c r="F8" s="102"/>
    </row>
    <row r="9" spans="1:6" ht="6" customHeight="1">
      <c r="A9" s="116"/>
      <c r="B9" s="119"/>
      <c r="C9" s="119"/>
      <c r="D9" s="105"/>
      <c r="E9" s="105"/>
      <c r="F9" s="102"/>
    </row>
    <row r="10" spans="1:6" ht="18" customHeight="1">
      <c r="A10" s="117"/>
      <c r="B10" s="120"/>
      <c r="C10" s="120"/>
      <c r="D10" s="106"/>
      <c r="E10" s="106"/>
      <c r="F10" s="103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11</v>
      </c>
    </row>
    <row r="12" spans="1:6" ht="25.5">
      <c r="A12" s="72" t="s">
        <v>160</v>
      </c>
      <c r="B12" s="32" t="s">
        <v>54</v>
      </c>
      <c r="C12" s="32" t="s">
        <v>31</v>
      </c>
      <c r="D12" s="33">
        <f>D19</f>
        <v>28766000.00000003</v>
      </c>
      <c r="E12" s="33">
        <f>E19</f>
        <v>-8330736.240000002</v>
      </c>
      <c r="F12" s="33">
        <f>D12-E12</f>
        <v>37096736.24000003</v>
      </c>
    </row>
    <row r="13" spans="1:6" ht="35.25" customHeight="1">
      <c r="A13" s="31" t="s">
        <v>166</v>
      </c>
      <c r="B13" s="32" t="s">
        <v>55</v>
      </c>
      <c r="C13" s="32" t="s">
        <v>31</v>
      </c>
      <c r="D13" s="30"/>
      <c r="E13" s="30"/>
      <c r="F13" s="30">
        <f>D13-E13</f>
        <v>0</v>
      </c>
    </row>
    <row r="14" spans="1:6" ht="12.75">
      <c r="A14" s="31" t="s">
        <v>159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72" t="s">
        <v>161</v>
      </c>
      <c r="B16" s="32" t="s">
        <v>56</v>
      </c>
      <c r="C16" s="32" t="s">
        <v>31</v>
      </c>
      <c r="D16" s="30"/>
      <c r="E16" s="30"/>
      <c r="F16" s="30">
        <f>D16-E16</f>
        <v>0</v>
      </c>
    </row>
    <row r="17" spans="1:6" ht="12.75">
      <c r="A17" s="31" t="s">
        <v>159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73" t="s">
        <v>57</v>
      </c>
      <c r="B19" s="32" t="s">
        <v>58</v>
      </c>
      <c r="C19" s="29" t="s">
        <v>30</v>
      </c>
      <c r="D19" s="33">
        <f>D20+D22</f>
        <v>28766000.00000003</v>
      </c>
      <c r="E19" s="33">
        <f>E20+E22</f>
        <v>-8330736.240000002</v>
      </c>
      <c r="F19" s="33"/>
    </row>
    <row r="20" spans="1:6" ht="12.75">
      <c r="A20" s="150" t="s">
        <v>164</v>
      </c>
      <c r="B20" s="154" t="s">
        <v>59</v>
      </c>
      <c r="C20" s="154" t="s">
        <v>63</v>
      </c>
      <c r="D20" s="152">
        <f>-'Доходы 1'!D19:E19</f>
        <v>-156099254.48</v>
      </c>
      <c r="E20" s="152">
        <v>-70840432.39</v>
      </c>
      <c r="F20" s="148" t="s">
        <v>31</v>
      </c>
    </row>
    <row r="21" spans="1:6" ht="12.75" customHeight="1">
      <c r="A21" s="151"/>
      <c r="B21" s="155"/>
      <c r="C21" s="155"/>
      <c r="D21" s="153"/>
      <c r="E21" s="153"/>
      <c r="F21" s="149"/>
    </row>
    <row r="22" spans="1:6" ht="12.75" customHeight="1">
      <c r="A22" s="150" t="s">
        <v>163</v>
      </c>
      <c r="B22" s="154" t="s">
        <v>60</v>
      </c>
      <c r="C22" s="154" t="s">
        <v>62</v>
      </c>
      <c r="D22" s="152">
        <f>Расходы1!E13</f>
        <v>184865254.48000002</v>
      </c>
      <c r="E22" s="152">
        <v>62509696.15</v>
      </c>
      <c r="F22" s="148" t="s">
        <v>31</v>
      </c>
    </row>
    <row r="23" spans="1:6" ht="12.75" customHeight="1">
      <c r="A23" s="151"/>
      <c r="B23" s="155"/>
      <c r="C23" s="155"/>
      <c r="D23" s="153"/>
      <c r="E23" s="153"/>
      <c r="F23" s="149"/>
    </row>
    <row r="26" ht="12.75">
      <c r="A26" s="60"/>
    </row>
    <row r="27" ht="12.75">
      <c r="A27" s="61"/>
    </row>
    <row r="28" spans="1:5" ht="12.75">
      <c r="A28" s="89" t="s">
        <v>95</v>
      </c>
      <c r="B28" s="89"/>
      <c r="C28" s="90"/>
      <c r="D28" s="89"/>
      <c r="E28" s="90" t="s">
        <v>96</v>
      </c>
    </row>
    <row r="29" spans="1:5" ht="25.5">
      <c r="A29" s="156" t="s">
        <v>101</v>
      </c>
      <c r="B29" s="156"/>
      <c r="C29" s="156"/>
      <c r="D29" s="156"/>
      <c r="E29" s="91" t="s">
        <v>97</v>
      </c>
    </row>
    <row r="30" spans="1:5" ht="12.75">
      <c r="A30" s="89" t="s">
        <v>165</v>
      </c>
      <c r="B30" s="157"/>
      <c r="C30" s="158"/>
      <c r="D30" s="157"/>
      <c r="E30" s="158" t="s">
        <v>100</v>
      </c>
    </row>
    <row r="31" spans="1:5" ht="12.75">
      <c r="A31" s="89" t="s">
        <v>98</v>
      </c>
      <c r="B31" s="157"/>
      <c r="C31" s="159"/>
      <c r="D31" s="157"/>
      <c r="E31" s="159"/>
    </row>
    <row r="32" spans="1:5" ht="25.5">
      <c r="A32" s="156" t="s">
        <v>102</v>
      </c>
      <c r="B32" s="156"/>
      <c r="C32" s="156"/>
      <c r="D32" s="156"/>
      <c r="E32" s="91" t="s">
        <v>97</v>
      </c>
    </row>
    <row r="33" spans="1:5" ht="12.75">
      <c r="A33" s="89" t="s">
        <v>99</v>
      </c>
      <c r="B33" s="89"/>
      <c r="C33" s="90"/>
      <c r="D33" s="89"/>
      <c r="E33" s="90" t="s">
        <v>100</v>
      </c>
    </row>
    <row r="34" spans="1:5" ht="25.5">
      <c r="A34" s="156" t="s">
        <v>103</v>
      </c>
      <c r="B34" s="156"/>
      <c r="C34" s="156"/>
      <c r="D34" s="156"/>
      <c r="E34" s="91" t="s">
        <v>97</v>
      </c>
    </row>
    <row r="35" spans="1:5" ht="12.75">
      <c r="A35" s="91"/>
      <c r="B35" s="91"/>
      <c r="C35" s="91"/>
      <c r="D35" s="91"/>
      <c r="E35" s="91"/>
    </row>
    <row r="36" spans="1:5" ht="12.75">
      <c r="A36" s="92" t="s">
        <v>443</v>
      </c>
      <c r="B36" s="91"/>
      <c r="C36" s="91"/>
      <c r="D36" s="91"/>
      <c r="E36" s="91"/>
    </row>
    <row r="37" spans="1:5" ht="12.75">
      <c r="A37" s="93"/>
      <c r="B37" s="93"/>
      <c r="C37" s="93"/>
      <c r="D37" s="93"/>
      <c r="E37" s="93"/>
    </row>
  </sheetData>
  <sheetProtection/>
  <mergeCells count="27"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  <mergeCell ref="E4:E10"/>
    <mergeCell ref="B22:B23"/>
    <mergeCell ref="A34:D34"/>
    <mergeCell ref="A29:D29"/>
    <mergeCell ref="B30:B31"/>
    <mergeCell ref="C30:C31"/>
    <mergeCell ref="D30:D31"/>
    <mergeCell ref="E22:E23"/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</mergeCells>
  <conditionalFormatting sqref="F19:F20 F22 E12:F18">
    <cfRule type="cellIs" priority="2" dxfId="58" operator="equal" stopIfTrue="1">
      <formula>0</formula>
    </cfRule>
  </conditionalFormatting>
  <conditionalFormatting sqref="E22">
    <cfRule type="cellIs" priority="1" dxfId="5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2015-07-03T10:02:19Z</cp:lastPrinted>
  <dcterms:created xsi:type="dcterms:W3CDTF">1999-06-18T11:49:53Z</dcterms:created>
  <dcterms:modified xsi:type="dcterms:W3CDTF">2015-07-06T12:02:22Z</dcterms:modified>
  <cp:category/>
  <cp:version/>
  <cp:contentType/>
  <cp:contentStatus/>
</cp:coreProperties>
</file>